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کارتابل\wsp1402\کمیته1402 WSP کشور\مستندات WSP1402 نهایی\"/>
    </mc:Choice>
  </mc:AlternateContent>
  <bookViews>
    <workbookView xWindow="0" yWindow="0" windowWidth="16395" windowHeight="6930" firstSheet="3" activeTab="3"/>
  </bookViews>
  <sheets>
    <sheet name="ارتباط گام ها 2-6" sheetId="23" r:id="rId1"/>
    <sheet name="فرمول ها" sheetId="21" r:id="rId2"/>
    <sheet name=" ایمنی آب-بهداشت " sheetId="16" r:id="rId3"/>
    <sheet name="جمع بندی گام های برنامه" sheetId="4" r:id="rId4"/>
    <sheet name="گام اول " sheetId="1" r:id="rId5"/>
    <sheet name="گام دوم " sheetId="2" r:id="rId6"/>
    <sheet name="گام سوم و چهارم" sheetId="5" r:id="rId7"/>
    <sheet name="گام پنجم" sheetId="7" r:id="rId8"/>
    <sheet name="گام ششم " sheetId="22" r:id="rId9"/>
    <sheet name="گام هفتم" sheetId="9" r:id="rId10"/>
    <sheet name="گام هند" sheetId="10" r:id="rId11"/>
    <sheet name="شروط لازم اعطای گواهی نامه wsp" sheetId="24" r:id="rId12"/>
  </sheets>
  <definedNames>
    <definedName name="_Toc440894771" localSheetId="5">'گام دوم '!$C$14</definedName>
    <definedName name="exist" localSheetId="8">Table9[مخاطره‏وجود‏دارد]</definedName>
    <definedName name="exist">Table9[مخاطره‏وجود‏دارد]</definedName>
    <definedName name="fruit" localSheetId="8">#REF!</definedName>
    <definedName name="fruit">#REF!</definedName>
    <definedName name="hazard" localSheetId="8">Table7[رویداد‏مخاطره‏آمیز]</definedName>
    <definedName name="hazard">Table7[رویداد‏مخاطره‏آمیز]</definedName>
    <definedName name="notbarresi" localSheetId="8">Table11[وجود‏مخاطره‏بررسی‏نشده]</definedName>
    <definedName name="notbarresi">Table11[وجود‏مخاطره‏بررسی‏نشده]</definedName>
    <definedName name="notexist" localSheetId="8">Table12[مخاطره‏وجود‏ندارد]</definedName>
    <definedName name="notexist">Table12[مخاطره‏وجود‏ندارد]</definedName>
    <definedName name="produce" localSheetId="8">#REF!</definedName>
    <definedName name="produce">#REF!</definedName>
    <definedName name="vegetable" localSheetId="8">#REF!</definedName>
    <definedName name="vegetable">#REF!</definedName>
    <definedName name="ارائه‏شده‏کامل‏یاناقص">Table4[ارائه‏شده‏کامل‏یاناقص]</definedName>
    <definedName name="ارائه‏نشده">Table6[ارائه‏نشده]</definedName>
    <definedName name="اقدام‏کنترلی" localSheetId="8">Table18[اقدام‏کنترلی]</definedName>
    <definedName name="اقدام‏کنترلی">Table18[اقدام‏کنترلی]</definedName>
    <definedName name="اقدام‏کنترلی‏نیاز‏ندارد">Table3[اقدام‏کنترلی‏نیاز‏ندارد]</definedName>
    <definedName name="اقدام‏کنترلی‏وجود‏داردکافی‏است" localSheetId="8">Table19[اقدام‏کنترلی‏وجود‏داردکافی‏است]</definedName>
    <definedName name="اقدام‏کنترلی‏وجود‏داردکافی‏است">Table19[اقدام‏کنترلی‏وجود‏داردکافی‏است]</definedName>
    <definedName name="اقدام‏کنترلی‏وجود‏داردکافی‏نیست" localSheetId="8">Table20[اقدام‏کنترلی‏وجود‏داردکافی‏نیست]</definedName>
    <definedName name="اقدام‏کنترلی‏وجود‏داردکافی‏نیست">Table20[اقدام‏کنترلی‏وجود‏داردکافی‏نیست]</definedName>
    <definedName name="اقدام‏کنترلی‏وجود‏ندارد" localSheetId="8">Table21[اقدام‏کنترلی‏وجود‏ندارد]</definedName>
    <definedName name="اقدام‏کنترلی‏وجود‏ندارد">Table21[اقدام‏کنترلی‏وجود‏ندارد]</definedName>
    <definedName name="بررسی‏شده‏وجود‏دارد" localSheetId="8">#REF!</definedName>
    <definedName name="بررسی‏شده‏وجود‏دارد">#REF!</definedName>
    <definedName name="بررسی‏شده‏وجود‏ندارد">'فرمول ها'!$AL$11</definedName>
    <definedName name="بررسی‏نشده" localSheetId="8">#REF!</definedName>
    <definedName name="بررسی‏نشده">#REF!</definedName>
    <definedName name="توصیف" localSheetId="8">Table2[توصیف]</definedName>
    <definedName name="توصیف">Table2[توصیف]</definedName>
    <definedName name="درمحیطوجودندارد">Table5[درمحیطوجودندارد]</definedName>
    <definedName name="مخاطره‏وجود‏دارد" localSheetId="8">Table9[مخاطره‏وجود‏دارد]</definedName>
    <definedName name="مخاطره‏وجود‏دارد">Table9[مخاطره‏وجود‏دارد]</definedName>
    <definedName name="مخاطره‏وجود‏ندارد" localSheetId="8">Table12[مخاطره‏وجود‏ندارد]</definedName>
    <definedName name="مخاطره‏وجود‏ندارد">Table12[مخاطره‏وجود‏ندارد]</definedName>
    <definedName name="وجود‏اقدام‏کنترلی‏برر‏سی‏نشده" localSheetId="8">Table22[وجود‏اقدام‏کنترلی‏برر‏سی‏نشده]</definedName>
    <definedName name="وجود‏اقدام‏کنترلی‏برر‏سی‏نشده">Table22[وجود‏اقدام‏کنترلی‏برر‏سی‏نشده]</definedName>
    <definedName name="وجود‏مخاطره‏بررسی‏نشده" localSheetId="8">Table11[وجود‏مخاطره‏بررسی‏نشده]</definedName>
    <definedName name="وجود‏مخاطره‏بررسی‏نشده">Table11[وجود‏مخاطره‏بررسی‏نشده]</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0" i="5" l="1"/>
  <c r="V135" i="22" l="1"/>
  <c r="U135" i="22"/>
  <c r="E16" i="16"/>
  <c r="E12" i="16"/>
  <c r="G21" i="16" l="1"/>
  <c r="G12" i="16"/>
  <c r="H12" i="16" s="1"/>
  <c r="S101" i="22"/>
  <c r="S102" i="22"/>
  <c r="S103" i="22"/>
  <c r="S104" i="22"/>
  <c r="S105" i="22"/>
  <c r="S106" i="22"/>
  <c r="S107" i="22"/>
  <c r="S108" i="22"/>
  <c r="S109" i="22"/>
  <c r="S110" i="22"/>
  <c r="S111" i="22"/>
  <c r="S112" i="22"/>
  <c r="S100" i="22"/>
  <c r="R100" i="7"/>
  <c r="R101" i="7"/>
  <c r="R102" i="7"/>
  <c r="R103" i="7"/>
  <c r="R104" i="7"/>
  <c r="R105" i="7"/>
  <c r="R106" i="7"/>
  <c r="R107" i="7"/>
  <c r="R108" i="7"/>
  <c r="R109" i="7"/>
  <c r="R110" i="7"/>
  <c r="R111" i="7"/>
  <c r="R99" i="7"/>
  <c r="R101" i="5"/>
  <c r="R102" i="5"/>
  <c r="R103" i="5"/>
  <c r="R104" i="5"/>
  <c r="R105" i="5"/>
  <c r="R106" i="5"/>
  <c r="R107" i="5"/>
  <c r="R108" i="5"/>
  <c r="R109" i="5"/>
  <c r="R110" i="5"/>
  <c r="R111" i="5"/>
  <c r="R112" i="5"/>
  <c r="R100" i="5"/>
  <c r="L79" i="2"/>
  <c r="L104" i="2"/>
  <c r="L105" i="2"/>
  <c r="L106" i="2"/>
  <c r="L107" i="2"/>
  <c r="L108" i="2"/>
  <c r="L109" i="2"/>
  <c r="L110" i="2"/>
  <c r="L111" i="2"/>
  <c r="L112" i="2"/>
  <c r="L113" i="2"/>
  <c r="L114" i="2"/>
  <c r="L115" i="2"/>
  <c r="L116" i="2"/>
  <c r="L117" i="2"/>
  <c r="L118" i="2"/>
  <c r="L119" i="2"/>
  <c r="L120" i="2"/>
  <c r="L121" i="2"/>
  <c r="L122" i="2"/>
  <c r="L103" i="2"/>
  <c r="Q101" i="22" l="1"/>
  <c r="Q102" i="22"/>
  <c r="Q103" i="22"/>
  <c r="Q104" i="22"/>
  <c r="Q105" i="22"/>
  <c r="Q106" i="22"/>
  <c r="Q107" i="22"/>
  <c r="Q108" i="22"/>
  <c r="Q109" i="22"/>
  <c r="Q110" i="22"/>
  <c r="Q111" i="22"/>
  <c r="Q112" i="22"/>
  <c r="P112" i="22"/>
  <c r="P111" i="22"/>
  <c r="P110" i="22"/>
  <c r="P109" i="22"/>
  <c r="P108" i="22"/>
  <c r="P107" i="22"/>
  <c r="P106" i="22"/>
  <c r="P105" i="22"/>
  <c r="P104" i="22"/>
  <c r="P103" i="22"/>
  <c r="P102" i="22"/>
  <c r="P101" i="22"/>
  <c r="P100" i="22"/>
  <c r="P99" i="7"/>
  <c r="P111" i="7"/>
  <c r="O99" i="7"/>
  <c r="O112" i="22"/>
  <c r="N112" i="22"/>
  <c r="O111" i="22"/>
  <c r="N111" i="22"/>
  <c r="O110" i="22"/>
  <c r="N110" i="22"/>
  <c r="O109" i="22"/>
  <c r="N109" i="22"/>
  <c r="O108" i="22"/>
  <c r="N108" i="22"/>
  <c r="O107" i="22"/>
  <c r="N107" i="22"/>
  <c r="O106" i="22"/>
  <c r="N106" i="22"/>
  <c r="O105" i="22"/>
  <c r="N105" i="22"/>
  <c r="O104" i="22"/>
  <c r="N104" i="22"/>
  <c r="O103" i="22"/>
  <c r="N103" i="22"/>
  <c r="O102" i="22"/>
  <c r="N102" i="22"/>
  <c r="O101" i="22"/>
  <c r="N101" i="22"/>
  <c r="O100" i="22"/>
  <c r="N100" i="22"/>
  <c r="P109" i="7"/>
  <c r="P110" i="7"/>
  <c r="O111" i="7"/>
  <c r="N111" i="7"/>
  <c r="O110" i="7"/>
  <c r="N110" i="7"/>
  <c r="O109" i="7"/>
  <c r="N109" i="7"/>
  <c r="O108" i="7"/>
  <c r="N108" i="7"/>
  <c r="O107" i="7"/>
  <c r="N107" i="7"/>
  <c r="O106" i="7"/>
  <c r="N106" i="7"/>
  <c r="O105" i="7"/>
  <c r="N105" i="7"/>
  <c r="O104" i="7"/>
  <c r="N104" i="7"/>
  <c r="O103" i="7"/>
  <c r="N103" i="7"/>
  <c r="O102" i="7"/>
  <c r="N102" i="7"/>
  <c r="O101" i="7"/>
  <c r="N101" i="7"/>
  <c r="O100" i="7"/>
  <c r="N100" i="7"/>
  <c r="N99" i="7"/>
  <c r="N112" i="5"/>
  <c r="O112" i="5"/>
  <c r="N111" i="5"/>
  <c r="O111" i="5"/>
  <c r="O110" i="5"/>
  <c r="N110" i="5"/>
  <c r="O109" i="5"/>
  <c r="N109" i="5"/>
  <c r="O108" i="5"/>
  <c r="N108" i="5"/>
  <c r="O107" i="5"/>
  <c r="N107" i="5"/>
  <c r="O133" i="22" l="1"/>
  <c r="O132" i="22"/>
  <c r="O131" i="22"/>
  <c r="O130" i="22"/>
  <c r="O134" i="22"/>
  <c r="Q100" i="22"/>
  <c r="Q28" i="22"/>
  <c r="P28" i="22"/>
  <c r="P100" i="7"/>
  <c r="P101" i="7"/>
  <c r="P102" i="7"/>
  <c r="P103" i="7"/>
  <c r="P104" i="7"/>
  <c r="P105" i="7"/>
  <c r="P106" i="7"/>
  <c r="P107" i="7"/>
  <c r="P108" i="7"/>
  <c r="P97" i="7"/>
  <c r="S135" i="5"/>
  <c r="T135" i="5"/>
  <c r="T136" i="5" s="1"/>
  <c r="R7" i="4" s="1"/>
  <c r="U135" i="5"/>
  <c r="N106" i="5"/>
  <c r="N105" i="5"/>
  <c r="N104" i="5"/>
  <c r="N103" i="5"/>
  <c r="N102" i="5"/>
  <c r="N101" i="5"/>
  <c r="O106" i="5"/>
  <c r="O105" i="5"/>
  <c r="O101" i="5"/>
  <c r="O102" i="5"/>
  <c r="O103" i="5"/>
  <c r="O104" i="5"/>
  <c r="O100" i="5"/>
  <c r="N100" i="5"/>
  <c r="N96" i="5"/>
  <c r="U136" i="5" l="1"/>
  <c r="S7" i="4" s="1"/>
  <c r="J175" i="2"/>
  <c r="N134" i="22" l="1"/>
  <c r="N133" i="22"/>
  <c r="N132" i="22"/>
  <c r="N131" i="22"/>
  <c r="N130" i="22"/>
  <c r="O133" i="7"/>
  <c r="O132" i="7"/>
  <c r="O131" i="7"/>
  <c r="O130" i="7"/>
  <c r="O129" i="7"/>
  <c r="N133" i="7"/>
  <c r="N132" i="7"/>
  <c r="N131" i="7"/>
  <c r="N130" i="7"/>
  <c r="N129" i="7"/>
  <c r="P124" i="7"/>
  <c r="O125" i="7"/>
  <c r="O126" i="7"/>
  <c r="O127" i="7"/>
  <c r="O124" i="7"/>
  <c r="N127" i="7"/>
  <c r="N126" i="7"/>
  <c r="N125" i="7"/>
  <c r="N124" i="7"/>
  <c r="O126" i="22"/>
  <c r="O127" i="22"/>
  <c r="O128" i="22"/>
  <c r="O125" i="22"/>
  <c r="N128" i="22"/>
  <c r="N127" i="22"/>
  <c r="N126" i="22"/>
  <c r="Q125" i="22"/>
  <c r="Q126" i="22"/>
  <c r="Q127" i="22"/>
  <c r="Q128" i="22"/>
  <c r="N125" i="22"/>
  <c r="O116" i="22"/>
  <c r="O117" i="22"/>
  <c r="O118" i="22"/>
  <c r="O119" i="22"/>
  <c r="O120" i="22"/>
  <c r="O121" i="22"/>
  <c r="O122" i="22"/>
  <c r="O123" i="22"/>
  <c r="O115" i="22"/>
  <c r="N123" i="22" l="1"/>
  <c r="N122" i="22"/>
  <c r="N121" i="22"/>
  <c r="N120" i="22"/>
  <c r="N119" i="22"/>
  <c r="N118" i="22"/>
  <c r="N117" i="22"/>
  <c r="N116" i="22"/>
  <c r="N115" i="22"/>
  <c r="O115" i="7"/>
  <c r="O116" i="7"/>
  <c r="O117" i="7"/>
  <c r="O118" i="7"/>
  <c r="O119" i="7"/>
  <c r="O120" i="7"/>
  <c r="O121" i="7"/>
  <c r="O122" i="7"/>
  <c r="O114" i="7"/>
  <c r="N122" i="7"/>
  <c r="N121" i="7"/>
  <c r="N120" i="7"/>
  <c r="N119" i="7"/>
  <c r="N118" i="7"/>
  <c r="N117" i="7"/>
  <c r="N116" i="7"/>
  <c r="N115" i="7"/>
  <c r="N114" i="7"/>
  <c r="O90" i="22"/>
  <c r="O91" i="22"/>
  <c r="O92" i="22"/>
  <c r="O93" i="22"/>
  <c r="O94" i="22"/>
  <c r="O95" i="22"/>
  <c r="O96" i="22"/>
  <c r="O97" i="22"/>
  <c r="O98" i="22"/>
  <c r="O89" i="22"/>
  <c r="N98" i="22"/>
  <c r="N97" i="22"/>
  <c r="N96" i="22"/>
  <c r="N95" i="22"/>
  <c r="N94" i="22"/>
  <c r="N93" i="22"/>
  <c r="N92" i="22"/>
  <c r="N91" i="22"/>
  <c r="N90" i="22"/>
  <c r="N89" i="22"/>
  <c r="O87" i="22"/>
  <c r="O86" i="22"/>
  <c r="O85" i="22"/>
  <c r="P74" i="22"/>
  <c r="N35" i="22"/>
  <c r="P60" i="7"/>
  <c r="P59" i="7"/>
  <c r="P58" i="7"/>
  <c r="P57" i="7"/>
  <c r="P56" i="7"/>
  <c r="Q13" i="22"/>
  <c r="Q14" i="22"/>
  <c r="Q15" i="22"/>
  <c r="Q16" i="22"/>
  <c r="Q17" i="22"/>
  <c r="Q12" i="22"/>
  <c r="P77" i="22"/>
  <c r="P78" i="22"/>
  <c r="P79" i="22"/>
  <c r="P80" i="22"/>
  <c r="P81" i="22"/>
  <c r="P82" i="22"/>
  <c r="P76" i="7"/>
  <c r="P77" i="7"/>
  <c r="P78" i="7"/>
  <c r="P79" i="7"/>
  <c r="P80" i="7"/>
  <c r="P81" i="7"/>
  <c r="P75" i="7"/>
  <c r="P76" i="22"/>
  <c r="O76" i="7"/>
  <c r="O77" i="7"/>
  <c r="O78" i="7"/>
  <c r="O79" i="7"/>
  <c r="O80" i="7"/>
  <c r="O81" i="7"/>
  <c r="O75" i="7"/>
  <c r="O82" i="22"/>
  <c r="O81" i="22"/>
  <c r="O80" i="22"/>
  <c r="O79" i="22"/>
  <c r="O78" i="22"/>
  <c r="O77" i="22"/>
  <c r="O76" i="22"/>
  <c r="N81" i="7"/>
  <c r="N80" i="7"/>
  <c r="N79" i="7"/>
  <c r="N78" i="7"/>
  <c r="N77" i="7"/>
  <c r="N76" i="7"/>
  <c r="N75" i="7"/>
  <c r="N14" i="7"/>
  <c r="O74" i="22" l="1"/>
  <c r="O73" i="22"/>
  <c r="O72" i="22"/>
  <c r="O71" i="22"/>
  <c r="O70" i="22"/>
  <c r="O68" i="22"/>
  <c r="O66" i="22"/>
  <c r="O65" i="22"/>
  <c r="O64" i="22"/>
  <c r="O63" i="22"/>
  <c r="O61" i="22"/>
  <c r="O60" i="22"/>
  <c r="O59" i="22"/>
  <c r="O57" i="22"/>
  <c r="O56" i="22"/>
  <c r="O55" i="22"/>
  <c r="O53" i="22"/>
  <c r="O52" i="22"/>
  <c r="O50" i="22"/>
  <c r="O51" i="22"/>
  <c r="O49" i="22"/>
  <c r="O46" i="22"/>
  <c r="O45" i="22"/>
  <c r="O44" i="22"/>
  <c r="O43" i="22"/>
  <c r="O42" i="22"/>
  <c r="O40" i="22"/>
  <c r="O38" i="22"/>
  <c r="O37" i="22"/>
  <c r="O36" i="22"/>
  <c r="O35" i="22"/>
  <c r="O33" i="22"/>
  <c r="O32" i="22"/>
  <c r="O31" i="22"/>
  <c r="O30" i="22"/>
  <c r="O29" i="22"/>
  <c r="O28" i="22"/>
  <c r="O27" i="22"/>
  <c r="O26" i="22"/>
  <c r="O25" i="22"/>
  <c r="O23" i="22"/>
  <c r="O22" i="22"/>
  <c r="O21" i="22"/>
  <c r="O20" i="22"/>
  <c r="O19" i="22"/>
  <c r="O17" i="22"/>
  <c r="S17" i="22" s="1"/>
  <c r="O16" i="22"/>
  <c r="O15" i="22"/>
  <c r="S15" i="22" s="1"/>
  <c r="O14" i="22"/>
  <c r="S14" i="22" s="1"/>
  <c r="O13" i="22"/>
  <c r="S13" i="22" s="1"/>
  <c r="O12" i="22"/>
  <c r="S12" i="22" s="1"/>
  <c r="N37" i="22"/>
  <c r="O58" i="22"/>
  <c r="N87" i="22"/>
  <c r="N86" i="22"/>
  <c r="N85" i="22"/>
  <c r="N82" i="22"/>
  <c r="N81" i="22"/>
  <c r="N80" i="22"/>
  <c r="N79" i="22"/>
  <c r="N78" i="22"/>
  <c r="N77" i="22"/>
  <c r="N76" i="22"/>
  <c r="N74" i="22"/>
  <c r="N73" i="22"/>
  <c r="N72" i="22"/>
  <c r="N71" i="22"/>
  <c r="N70" i="22"/>
  <c r="N68" i="22"/>
  <c r="N66" i="22"/>
  <c r="N65" i="22"/>
  <c r="N64" i="22"/>
  <c r="N63" i="22"/>
  <c r="N61" i="22"/>
  <c r="N60" i="22"/>
  <c r="N59" i="22"/>
  <c r="N58" i="22"/>
  <c r="N57" i="22"/>
  <c r="N56" i="22"/>
  <c r="N55" i="22"/>
  <c r="N53" i="22"/>
  <c r="N52" i="22"/>
  <c r="N51" i="22"/>
  <c r="N50" i="22"/>
  <c r="N49" i="22"/>
  <c r="N46" i="22"/>
  <c r="N45" i="22"/>
  <c r="N44" i="22"/>
  <c r="N43" i="22"/>
  <c r="N42" i="22"/>
  <c r="N40" i="22"/>
  <c r="N38" i="22"/>
  <c r="N36" i="22"/>
  <c r="N33" i="22"/>
  <c r="N32" i="22"/>
  <c r="N31" i="22"/>
  <c r="N30" i="22"/>
  <c r="N29" i="22"/>
  <c r="N28" i="22"/>
  <c r="N27" i="22"/>
  <c r="N26" i="22"/>
  <c r="N25" i="22"/>
  <c r="N23" i="22"/>
  <c r="N22" i="22"/>
  <c r="N21" i="22"/>
  <c r="N20" i="22"/>
  <c r="N19" i="22"/>
  <c r="N17" i="22"/>
  <c r="N16" i="22"/>
  <c r="N15" i="22"/>
  <c r="N14" i="22"/>
  <c r="N13" i="22"/>
  <c r="N12" i="22"/>
  <c r="N11" i="7"/>
  <c r="P12" i="22"/>
  <c r="P13" i="22"/>
  <c r="P14" i="22"/>
  <c r="P15" i="22"/>
  <c r="P16" i="22"/>
  <c r="P17" i="22"/>
  <c r="O12" i="7"/>
  <c r="O11" i="7"/>
  <c r="S16" i="22"/>
  <c r="N12" i="7"/>
  <c r="N18" i="7"/>
  <c r="S134" i="7" l="1"/>
  <c r="T134" i="7"/>
  <c r="U134" i="7"/>
  <c r="M135" i="5"/>
  <c r="M134" i="7"/>
  <c r="P130" i="7"/>
  <c r="P131" i="7"/>
  <c r="P132" i="7"/>
  <c r="P133" i="7"/>
  <c r="P129" i="7"/>
  <c r="R129" i="7"/>
  <c r="P125" i="7"/>
  <c r="R125" i="7"/>
  <c r="P126" i="7"/>
  <c r="R126" i="7"/>
  <c r="P127" i="7"/>
  <c r="R127" i="7"/>
  <c r="R124" i="7"/>
  <c r="P115" i="7"/>
  <c r="P116" i="7"/>
  <c r="P117" i="7"/>
  <c r="P118" i="7"/>
  <c r="P119" i="7"/>
  <c r="P120" i="7"/>
  <c r="P121" i="7"/>
  <c r="P122" i="7"/>
  <c r="P114" i="7"/>
  <c r="P89" i="7"/>
  <c r="P90" i="7"/>
  <c r="P91" i="7"/>
  <c r="P92" i="7"/>
  <c r="P93" i="7"/>
  <c r="P94" i="7"/>
  <c r="P95" i="7"/>
  <c r="P96" i="7"/>
  <c r="P88" i="7"/>
  <c r="N97" i="7"/>
  <c r="N96" i="7"/>
  <c r="N95" i="7"/>
  <c r="N94" i="7"/>
  <c r="N93" i="7"/>
  <c r="N92" i="7"/>
  <c r="N91" i="7"/>
  <c r="N90" i="7"/>
  <c r="N89" i="7"/>
  <c r="N88" i="7"/>
  <c r="O89" i="7"/>
  <c r="O90" i="7"/>
  <c r="O91" i="7"/>
  <c r="O92" i="7"/>
  <c r="O93" i="7"/>
  <c r="O94" i="7"/>
  <c r="O95" i="7"/>
  <c r="O96" i="7"/>
  <c r="O97" i="7"/>
  <c r="O88" i="7"/>
  <c r="O85" i="7"/>
  <c r="O86" i="7"/>
  <c r="O84" i="7"/>
  <c r="N86" i="7"/>
  <c r="N85" i="7"/>
  <c r="N84" i="7"/>
  <c r="O70" i="7"/>
  <c r="O71" i="7"/>
  <c r="O72" i="7"/>
  <c r="O73" i="7"/>
  <c r="O69" i="7"/>
  <c r="N73" i="7"/>
  <c r="N72" i="7"/>
  <c r="N71" i="7"/>
  <c r="N70" i="7"/>
  <c r="N69" i="7"/>
  <c r="R12" i="7"/>
  <c r="R11" i="7"/>
  <c r="P12" i="7"/>
  <c r="P13" i="7"/>
  <c r="P14" i="7"/>
  <c r="P15" i="7"/>
  <c r="P16" i="7"/>
  <c r="P11" i="7"/>
  <c r="O14" i="7"/>
  <c r="R14" i="7" s="1"/>
  <c r="O16" i="7"/>
  <c r="O15" i="7"/>
  <c r="O13" i="7"/>
  <c r="N16" i="7"/>
  <c r="N15" i="7"/>
  <c r="N13" i="7"/>
  <c r="N67" i="7"/>
  <c r="O67" i="7"/>
  <c r="P63" i="7"/>
  <c r="P64" i="7"/>
  <c r="P65" i="7"/>
  <c r="P62" i="7"/>
  <c r="N65" i="7"/>
  <c r="N64" i="7"/>
  <c r="N63" i="7"/>
  <c r="N62" i="7"/>
  <c r="O65" i="7"/>
  <c r="O64" i="7"/>
  <c r="O63" i="7"/>
  <c r="O62" i="7"/>
  <c r="P55" i="7"/>
  <c r="N60" i="7"/>
  <c r="N59" i="7"/>
  <c r="N58" i="7"/>
  <c r="N57" i="7"/>
  <c r="N56" i="7"/>
  <c r="N55" i="7"/>
  <c r="N54" i="7"/>
  <c r="O60" i="7"/>
  <c r="O59" i="7"/>
  <c r="O58" i="7"/>
  <c r="O57" i="7"/>
  <c r="O56" i="7"/>
  <c r="R56" i="7" s="1"/>
  <c r="O55" i="7"/>
  <c r="O54" i="7"/>
  <c r="N52" i="7"/>
  <c r="N51" i="7"/>
  <c r="N50" i="7"/>
  <c r="N49" i="7"/>
  <c r="N48" i="7"/>
  <c r="O49" i="7"/>
  <c r="O50" i="7"/>
  <c r="O51" i="7"/>
  <c r="O52" i="7"/>
  <c r="O48" i="7"/>
  <c r="N45" i="7"/>
  <c r="N44" i="7"/>
  <c r="N43" i="7"/>
  <c r="N42" i="7"/>
  <c r="N41" i="7"/>
  <c r="O42" i="7"/>
  <c r="O43" i="7"/>
  <c r="O44" i="7"/>
  <c r="O45" i="7"/>
  <c r="O41" i="7"/>
  <c r="O39" i="7"/>
  <c r="N39" i="7"/>
  <c r="O35" i="7"/>
  <c r="O36" i="7"/>
  <c r="O37" i="7"/>
  <c r="O34" i="7"/>
  <c r="N37" i="7"/>
  <c r="N36" i="7"/>
  <c r="N35" i="7"/>
  <c r="N34" i="7"/>
  <c r="P27" i="7"/>
  <c r="O25" i="7"/>
  <c r="O26" i="7"/>
  <c r="O27" i="7"/>
  <c r="O28" i="7"/>
  <c r="O29" i="7"/>
  <c r="O30" i="7"/>
  <c r="O31" i="7"/>
  <c r="O32" i="7"/>
  <c r="O24" i="7"/>
  <c r="N32" i="7"/>
  <c r="N31" i="7"/>
  <c r="N30" i="7"/>
  <c r="N29" i="7"/>
  <c r="N28" i="7"/>
  <c r="N27" i="7"/>
  <c r="R27" i="7" s="1"/>
  <c r="N25" i="7"/>
  <c r="N26" i="7"/>
  <c r="N24" i="7"/>
  <c r="P19" i="7"/>
  <c r="P20" i="7"/>
  <c r="P21" i="7"/>
  <c r="P22" i="7"/>
  <c r="P18" i="7"/>
  <c r="P25" i="7"/>
  <c r="P24" i="7"/>
  <c r="O19" i="7"/>
  <c r="O20" i="7"/>
  <c r="O21" i="7"/>
  <c r="O22" i="7"/>
  <c r="O18" i="7"/>
  <c r="N22" i="7"/>
  <c r="N21" i="7"/>
  <c r="N20" i="7"/>
  <c r="N19" i="7"/>
  <c r="O134" i="5"/>
  <c r="N134" i="5"/>
  <c r="N133" i="5"/>
  <c r="N132" i="5"/>
  <c r="N131" i="5"/>
  <c r="N130" i="5"/>
  <c r="N128" i="5"/>
  <c r="N127" i="5"/>
  <c r="N126" i="5"/>
  <c r="N125" i="5"/>
  <c r="N123" i="5"/>
  <c r="N122" i="5"/>
  <c r="N121" i="5"/>
  <c r="N120" i="5"/>
  <c r="N119" i="5"/>
  <c r="N118" i="5"/>
  <c r="N117" i="5"/>
  <c r="N116" i="5"/>
  <c r="N115" i="5"/>
  <c r="N98" i="5"/>
  <c r="N97" i="5"/>
  <c r="N95" i="5"/>
  <c r="N94" i="5"/>
  <c r="N93" i="5"/>
  <c r="N92" i="5"/>
  <c r="N91" i="5"/>
  <c r="N90" i="5"/>
  <c r="N89" i="5"/>
  <c r="N87" i="5"/>
  <c r="N86" i="5"/>
  <c r="N85" i="5"/>
  <c r="N82" i="5"/>
  <c r="N81" i="5"/>
  <c r="N80" i="5"/>
  <c r="N79" i="5"/>
  <c r="N78" i="5"/>
  <c r="N77" i="5"/>
  <c r="N76" i="5"/>
  <c r="O29" i="5"/>
  <c r="O15" i="5"/>
  <c r="R15" i="5" s="1"/>
  <c r="M175" i="2"/>
  <c r="N175" i="2"/>
  <c r="O175" i="2"/>
  <c r="R15" i="7" l="1"/>
  <c r="R13" i="7"/>
  <c r="R16" i="7"/>
  <c r="O17" i="5"/>
  <c r="R17" i="5" s="1"/>
  <c r="O16" i="5"/>
  <c r="R16" i="5" s="1"/>
  <c r="O14" i="5"/>
  <c r="R14" i="5" s="1"/>
  <c r="O13" i="5"/>
  <c r="R13" i="5" s="1"/>
  <c r="O12" i="5"/>
  <c r="R12" i="5" s="1"/>
  <c r="O28" i="5"/>
  <c r="R28" i="5" s="1"/>
  <c r="O57" i="5"/>
  <c r="N74" i="5"/>
  <c r="N73" i="5"/>
  <c r="N72" i="5"/>
  <c r="N71" i="5"/>
  <c r="N70" i="5"/>
  <c r="N68" i="5"/>
  <c r="N66" i="5"/>
  <c r="N65" i="5"/>
  <c r="N64" i="5"/>
  <c r="N63" i="5"/>
  <c r="N61" i="5"/>
  <c r="N60" i="5"/>
  <c r="N59" i="5"/>
  <c r="N58" i="5"/>
  <c r="N57" i="5"/>
  <c r="N56" i="5"/>
  <c r="N55" i="5"/>
  <c r="N53" i="5"/>
  <c r="N52" i="5"/>
  <c r="N51" i="5"/>
  <c r="N50" i="5"/>
  <c r="N49" i="5"/>
  <c r="N46" i="5"/>
  <c r="N45" i="5"/>
  <c r="N44" i="5"/>
  <c r="N43" i="5"/>
  <c r="N42" i="5"/>
  <c r="N40" i="5"/>
  <c r="N38" i="5"/>
  <c r="N37" i="5"/>
  <c r="N36" i="5"/>
  <c r="N35" i="5"/>
  <c r="N28" i="5"/>
  <c r="N29" i="5"/>
  <c r="N30" i="5"/>
  <c r="N31" i="5"/>
  <c r="N33" i="5"/>
  <c r="N32" i="5"/>
  <c r="N27" i="5"/>
  <c r="N26" i="5"/>
  <c r="N25" i="5"/>
  <c r="N23" i="5"/>
  <c r="N22" i="5"/>
  <c r="N21" i="5"/>
  <c r="N20" i="5"/>
  <c r="N19" i="5"/>
  <c r="N17" i="5"/>
  <c r="N16" i="5"/>
  <c r="N15" i="5"/>
  <c r="N13" i="5"/>
  <c r="N14" i="5"/>
  <c r="N12" i="5"/>
  <c r="Q82" i="22" l="1"/>
  <c r="Q26" i="10" l="1"/>
  <c r="P26" i="10"/>
  <c r="G16" i="16" l="1"/>
  <c r="H16" i="16" s="1"/>
  <c r="O150" i="7" l="1"/>
  <c r="G20" i="16" s="1"/>
  <c r="H20" i="16" s="1"/>
  <c r="N150" i="7"/>
  <c r="M150" i="7"/>
  <c r="G9" i="16" l="1"/>
  <c r="G26" i="16" l="1"/>
  <c r="F26" i="16"/>
  <c r="L39" i="2"/>
  <c r="G22" i="16" l="1"/>
  <c r="F22" i="16"/>
  <c r="H22" i="16" l="1"/>
  <c r="N41" i="1"/>
  <c r="R5" i="4" s="1"/>
  <c r="M41" i="1"/>
  <c r="Q30" i="22" l="1"/>
  <c r="Q29" i="22"/>
  <c r="P30" i="22"/>
  <c r="P29" i="22"/>
  <c r="O30" i="5"/>
  <c r="R30" i="5" s="1"/>
  <c r="P29" i="7"/>
  <c r="P28" i="7"/>
  <c r="L25" i="2" l="1"/>
  <c r="O132" i="5"/>
  <c r="L169" i="2" l="1"/>
  <c r="L168" i="2"/>
  <c r="L174" i="2"/>
  <c r="L173" i="2"/>
  <c r="L172" i="2"/>
  <c r="L171" i="2"/>
  <c r="L170" i="2"/>
  <c r="F12" i="1"/>
  <c r="F13" i="1"/>
  <c r="F14" i="1"/>
  <c r="F15" i="1"/>
  <c r="F16" i="1"/>
  <c r="F11" i="1"/>
  <c r="F10" i="1"/>
  <c r="F9" i="1"/>
  <c r="F8" i="1"/>
  <c r="G15" i="16" l="1"/>
  <c r="O82" i="5"/>
  <c r="R82" i="5" l="1"/>
  <c r="I16" i="1"/>
  <c r="I15" i="1"/>
  <c r="I14" i="1"/>
  <c r="I13" i="1"/>
  <c r="I12" i="1"/>
  <c r="I11" i="1"/>
  <c r="I10" i="1"/>
  <c r="I9" i="1"/>
  <c r="I8" i="1"/>
  <c r="F17" i="1" l="1"/>
  <c r="G10" i="16" l="1"/>
  <c r="L46" i="2"/>
  <c r="L29" i="2"/>
  <c r="G11" i="16" l="1"/>
  <c r="L166" i="2" l="1"/>
  <c r="L165" i="2"/>
  <c r="L164" i="2"/>
  <c r="L163" i="2"/>
  <c r="G13" i="16" l="1"/>
  <c r="F27" i="16"/>
  <c r="G27" i="16"/>
  <c r="F25" i="16"/>
  <c r="G25" i="16"/>
  <c r="F28" i="16"/>
  <c r="F24" i="16"/>
  <c r="F23" i="16"/>
  <c r="H25" i="16" l="1"/>
  <c r="H27" i="16"/>
  <c r="L56" i="2"/>
  <c r="G28" i="16" l="1"/>
  <c r="H28" i="16" s="1"/>
  <c r="I17" i="1" l="1"/>
  <c r="H17" i="1"/>
  <c r="G17" i="1"/>
  <c r="E17" i="1"/>
  <c r="G5" i="16" l="1"/>
  <c r="H5" i="16" s="1"/>
  <c r="L41" i="1" l="1"/>
  <c r="L30" i="1"/>
  <c r="G8" i="16" l="1"/>
  <c r="H8" i="16" s="1"/>
  <c r="N30" i="1"/>
  <c r="S5" i="4" s="1"/>
  <c r="M30" i="1"/>
  <c r="Q5" i="4" s="1"/>
  <c r="H26" i="16"/>
  <c r="G24" i="16"/>
  <c r="H24" i="16" s="1"/>
  <c r="G23" i="16"/>
  <c r="H23" i="16" s="1"/>
  <c r="G4" i="16"/>
  <c r="H4" i="16" s="1"/>
  <c r="G18" i="16" l="1"/>
  <c r="G17" i="16"/>
  <c r="G14" i="16"/>
  <c r="G7" i="16" l="1"/>
  <c r="H7" i="16" s="1"/>
  <c r="G6" i="16"/>
  <c r="H6" i="16" s="1"/>
  <c r="O26" i="10" l="1"/>
  <c r="O27" i="10" l="1"/>
  <c r="Q11" i="4" s="1"/>
  <c r="O25" i="5"/>
  <c r="R25" i="5" s="1"/>
  <c r="P27" i="10" l="1"/>
  <c r="P22" i="9"/>
  <c r="Q22" i="9"/>
  <c r="L18" i="2"/>
  <c r="L16" i="2"/>
  <c r="Q27" i="10" l="1"/>
  <c r="S11" i="4" s="1"/>
  <c r="G19" i="16"/>
  <c r="S19" i="22"/>
  <c r="P19" i="22"/>
  <c r="S20" i="22"/>
  <c r="P20" i="22"/>
  <c r="S21" i="22"/>
  <c r="P21" i="22"/>
  <c r="S22" i="22"/>
  <c r="P22" i="22"/>
  <c r="S23" i="22"/>
  <c r="P23" i="22"/>
  <c r="S25" i="22"/>
  <c r="P25" i="22"/>
  <c r="S26" i="22"/>
  <c r="P26" i="22"/>
  <c r="S27" i="22"/>
  <c r="P27" i="22"/>
  <c r="S29" i="22"/>
  <c r="S30" i="22"/>
  <c r="S31" i="22"/>
  <c r="P31" i="22"/>
  <c r="S32" i="22"/>
  <c r="P32" i="22"/>
  <c r="S33" i="22"/>
  <c r="P33" i="22"/>
  <c r="S35" i="22"/>
  <c r="P35" i="22"/>
  <c r="S36" i="22"/>
  <c r="P36" i="22"/>
  <c r="S37" i="22"/>
  <c r="P37" i="22"/>
  <c r="S38" i="22"/>
  <c r="P38" i="22"/>
  <c r="S40" i="22"/>
  <c r="P40" i="22"/>
  <c r="S42" i="22"/>
  <c r="P42" i="22"/>
  <c r="S43" i="22"/>
  <c r="P43" i="22"/>
  <c r="S44" i="22"/>
  <c r="P44" i="22"/>
  <c r="S45" i="22"/>
  <c r="P45" i="22"/>
  <c r="S46" i="22"/>
  <c r="P46" i="22"/>
  <c r="S49" i="22"/>
  <c r="P49" i="22"/>
  <c r="S50" i="22"/>
  <c r="P50" i="22"/>
  <c r="S51" i="22"/>
  <c r="P51" i="22"/>
  <c r="S52" i="22"/>
  <c r="P52" i="22"/>
  <c r="S53" i="22"/>
  <c r="P53" i="22"/>
  <c r="S55" i="22"/>
  <c r="P55" i="22"/>
  <c r="S56" i="22"/>
  <c r="P56" i="22"/>
  <c r="S58" i="22"/>
  <c r="P58" i="22"/>
  <c r="S59" i="22"/>
  <c r="P59" i="22"/>
  <c r="S60" i="22"/>
  <c r="P60" i="22"/>
  <c r="S61" i="22"/>
  <c r="P61" i="22"/>
  <c r="S63" i="22"/>
  <c r="P63" i="22"/>
  <c r="S64" i="22"/>
  <c r="P64" i="22"/>
  <c r="S65" i="22"/>
  <c r="P65" i="22"/>
  <c r="S66" i="22"/>
  <c r="P66" i="22"/>
  <c r="S68" i="22"/>
  <c r="P68" i="22"/>
  <c r="S70" i="22"/>
  <c r="P70" i="22"/>
  <c r="S71" i="22"/>
  <c r="P71" i="22"/>
  <c r="S72" i="22"/>
  <c r="P72" i="22"/>
  <c r="S73" i="22"/>
  <c r="P73" i="22"/>
  <c r="S74" i="22"/>
  <c r="S76" i="22"/>
  <c r="S77" i="22"/>
  <c r="S78" i="22"/>
  <c r="S79" i="22"/>
  <c r="S80" i="22"/>
  <c r="S81" i="22"/>
  <c r="S85" i="22"/>
  <c r="P85" i="22"/>
  <c r="S86" i="22"/>
  <c r="P86" i="22"/>
  <c r="S87" i="22"/>
  <c r="P87" i="22"/>
  <c r="S89" i="22"/>
  <c r="P89" i="22"/>
  <c r="S90" i="22"/>
  <c r="P90" i="22"/>
  <c r="S91" i="22"/>
  <c r="P91" i="22"/>
  <c r="S92" i="22"/>
  <c r="P92" i="22"/>
  <c r="S93" i="22"/>
  <c r="P93" i="22"/>
  <c r="S94" i="22"/>
  <c r="P94" i="22"/>
  <c r="S95" i="22"/>
  <c r="P95" i="22"/>
  <c r="S96" i="22"/>
  <c r="P96" i="22"/>
  <c r="S97" i="22"/>
  <c r="P97" i="22"/>
  <c r="S98" i="22"/>
  <c r="P98" i="22"/>
  <c r="S115" i="22"/>
  <c r="P115" i="22"/>
  <c r="S116" i="22"/>
  <c r="P116" i="22"/>
  <c r="S117" i="22"/>
  <c r="P117" i="22"/>
  <c r="S118" i="22"/>
  <c r="P118" i="22"/>
  <c r="S119" i="22"/>
  <c r="P119" i="22"/>
  <c r="S120" i="22"/>
  <c r="P120" i="22"/>
  <c r="S121" i="22"/>
  <c r="P121" i="22"/>
  <c r="S122" i="22"/>
  <c r="P122" i="22"/>
  <c r="S123" i="22"/>
  <c r="P123" i="22"/>
  <c r="S125" i="22"/>
  <c r="P125" i="22"/>
  <c r="S126" i="22"/>
  <c r="P126" i="22"/>
  <c r="S127" i="22"/>
  <c r="P127" i="22"/>
  <c r="S128" i="22"/>
  <c r="P128" i="22"/>
  <c r="S130" i="22"/>
  <c r="P130" i="22"/>
  <c r="S131" i="22"/>
  <c r="P131" i="22"/>
  <c r="S132" i="22"/>
  <c r="P132" i="22"/>
  <c r="S133" i="22"/>
  <c r="P133" i="22"/>
  <c r="S134" i="22"/>
  <c r="P134" i="22"/>
  <c r="O19" i="5"/>
  <c r="R19" i="5" s="1"/>
  <c r="O31" i="5"/>
  <c r="R31" i="5" s="1"/>
  <c r="F14" i="16"/>
  <c r="H14" i="16" s="1"/>
  <c r="L161" i="2"/>
  <c r="L160" i="2"/>
  <c r="L159" i="2"/>
  <c r="L158" i="2"/>
  <c r="L157" i="2"/>
  <c r="L156" i="2"/>
  <c r="L155" i="2"/>
  <c r="L154" i="2"/>
  <c r="L153" i="2"/>
  <c r="L152" i="2"/>
  <c r="L151" i="2"/>
  <c r="L150" i="2"/>
  <c r="L149" i="2"/>
  <c r="L148" i="2"/>
  <c r="L146" i="2"/>
  <c r="L145" i="2"/>
  <c r="L144" i="2"/>
  <c r="L143" i="2"/>
  <c r="L142" i="2"/>
  <c r="L141" i="2"/>
  <c r="L140" i="2"/>
  <c r="L139" i="2"/>
  <c r="L138" i="2"/>
  <c r="L137" i="2"/>
  <c r="L135" i="2"/>
  <c r="L134" i="2"/>
  <c r="L133" i="2"/>
  <c r="L132" i="2"/>
  <c r="L131" i="2"/>
  <c r="L130" i="2"/>
  <c r="L129" i="2"/>
  <c r="L128" i="2"/>
  <c r="L127" i="2"/>
  <c r="L126" i="2"/>
  <c r="L125" i="2"/>
  <c r="L101" i="2"/>
  <c r="L100" i="2"/>
  <c r="L99" i="2"/>
  <c r="L98" i="2"/>
  <c r="L97" i="2"/>
  <c r="L96" i="2"/>
  <c r="L95" i="2"/>
  <c r="L84" i="2"/>
  <c r="L94" i="2"/>
  <c r="L93" i="2"/>
  <c r="L92" i="2"/>
  <c r="L91" i="2"/>
  <c r="L90" i="2"/>
  <c r="L89" i="2"/>
  <c r="L88" i="2"/>
  <c r="L87" i="2"/>
  <c r="L86" i="2"/>
  <c r="L85" i="2"/>
  <c r="L83" i="2"/>
  <c r="L81" i="2"/>
  <c r="L80" i="2"/>
  <c r="L76" i="2"/>
  <c r="L75" i="2"/>
  <c r="L74" i="2"/>
  <c r="L73" i="2"/>
  <c r="L72" i="2"/>
  <c r="L70" i="2"/>
  <c r="L68" i="2"/>
  <c r="L67" i="2"/>
  <c r="L66" i="2"/>
  <c r="L65" i="2"/>
  <c r="L63" i="2"/>
  <c r="L62" i="2"/>
  <c r="L61" i="2"/>
  <c r="L60" i="2"/>
  <c r="L59" i="2"/>
  <c r="L58" i="2"/>
  <c r="L57" i="2"/>
  <c r="L55" i="2"/>
  <c r="L53" i="2"/>
  <c r="L52" i="2"/>
  <c r="L51" i="2"/>
  <c r="L50" i="2"/>
  <c r="L49" i="2"/>
  <c r="L45" i="2"/>
  <c r="L44" i="2"/>
  <c r="L43" i="2"/>
  <c r="L42" i="2"/>
  <c r="L41" i="2"/>
  <c r="L40" i="2"/>
  <c r="L37" i="2"/>
  <c r="L36" i="2"/>
  <c r="L35" i="2"/>
  <c r="L34" i="2"/>
  <c r="L33" i="2"/>
  <c r="L32" i="2"/>
  <c r="L28" i="2"/>
  <c r="L27" i="2"/>
  <c r="L26" i="2"/>
  <c r="L24" i="2"/>
  <c r="L17" i="2"/>
  <c r="L12" i="2"/>
  <c r="F9" i="16" l="1"/>
  <c r="H9" i="16" s="1"/>
  <c r="S135" i="22"/>
  <c r="F11" i="16"/>
  <c r="H11" i="16" s="1"/>
  <c r="L175" i="2"/>
  <c r="O176" i="2" s="1"/>
  <c r="F10" i="16"/>
  <c r="H10" i="16" s="1"/>
  <c r="F12" i="16"/>
  <c r="F13" i="16"/>
  <c r="H13" i="16" s="1"/>
  <c r="R18" i="7"/>
  <c r="T135" i="22"/>
  <c r="M176" i="2" l="1"/>
  <c r="Q6" i="4" s="1"/>
  <c r="E29" i="16"/>
  <c r="Q19" i="22" l="1"/>
  <c r="N22" i="9"/>
  <c r="P23" i="9" s="1"/>
  <c r="M135" i="22"/>
  <c r="Q134" i="22"/>
  <c r="Q133" i="22"/>
  <c r="Q132" i="22"/>
  <c r="Q131" i="22"/>
  <c r="Q130" i="22"/>
  <c r="Q123" i="22"/>
  <c r="Q122" i="22"/>
  <c r="Q121" i="22"/>
  <c r="Q120" i="22"/>
  <c r="Q119" i="22"/>
  <c r="Q118" i="22"/>
  <c r="Q117" i="22"/>
  <c r="Q116" i="22"/>
  <c r="Q115" i="22"/>
  <c r="Q98" i="22"/>
  <c r="Q97" i="22"/>
  <c r="Q96" i="22"/>
  <c r="Q95" i="22"/>
  <c r="Q94" i="22"/>
  <c r="Q93" i="22"/>
  <c r="Q92" i="22"/>
  <c r="Q91" i="22"/>
  <c r="Q90" i="22"/>
  <c r="Q89" i="22"/>
  <c r="Q87" i="22"/>
  <c r="Q86" i="22"/>
  <c r="Q85" i="22"/>
  <c r="Q81" i="22"/>
  <c r="Q80" i="22"/>
  <c r="Q79" i="22"/>
  <c r="Q78" i="22"/>
  <c r="Q77" i="22"/>
  <c r="Q76" i="22"/>
  <c r="Q74" i="22"/>
  <c r="Q73" i="22"/>
  <c r="Q72" i="22"/>
  <c r="Q71" i="22"/>
  <c r="Q70" i="22"/>
  <c r="Q68" i="22"/>
  <c r="Q66" i="22"/>
  <c r="Q65" i="22"/>
  <c r="Q64" i="22"/>
  <c r="Q63" i="22"/>
  <c r="Q61" i="22"/>
  <c r="Q60" i="22"/>
  <c r="Q59" i="22"/>
  <c r="Q58" i="22"/>
  <c r="Q56" i="22"/>
  <c r="Q55" i="22"/>
  <c r="Q53" i="22"/>
  <c r="Q52" i="22"/>
  <c r="Q51" i="22"/>
  <c r="Q50" i="22"/>
  <c r="Q49" i="22"/>
  <c r="Q46" i="22"/>
  <c r="Q45" i="22"/>
  <c r="Q44" i="22"/>
  <c r="Q43" i="22"/>
  <c r="Q42" i="22"/>
  <c r="Q40" i="22"/>
  <c r="Q38" i="22"/>
  <c r="Q37" i="22"/>
  <c r="Q36" i="22"/>
  <c r="Q35" i="22"/>
  <c r="Q33" i="22"/>
  <c r="Q32" i="22"/>
  <c r="Q31" i="22"/>
  <c r="Q27" i="22"/>
  <c r="Q26" i="22"/>
  <c r="Q25" i="22"/>
  <c r="Q23" i="22"/>
  <c r="Q22" i="22"/>
  <c r="Q21" i="22"/>
  <c r="Q20" i="22"/>
  <c r="R10" i="4" l="1"/>
  <c r="Q23" i="9"/>
  <c r="S10" i="4" s="1"/>
  <c r="V136" i="22"/>
  <c r="P86" i="7"/>
  <c r="P85" i="7"/>
  <c r="P84" i="7"/>
  <c r="P73" i="7"/>
  <c r="P72" i="7"/>
  <c r="P71" i="7"/>
  <c r="P70" i="7"/>
  <c r="P69" i="7"/>
  <c r="P67" i="7"/>
  <c r="P54" i="7"/>
  <c r="P49" i="7"/>
  <c r="P50" i="7"/>
  <c r="P51" i="7"/>
  <c r="P52" i="7"/>
  <c r="P48" i="7"/>
  <c r="P45" i="7"/>
  <c r="P44" i="7"/>
  <c r="P43" i="7"/>
  <c r="P42" i="7"/>
  <c r="P41" i="7"/>
  <c r="P39" i="7"/>
  <c r="P37" i="7"/>
  <c r="P36" i="7"/>
  <c r="P35" i="7"/>
  <c r="P34" i="7"/>
  <c r="G29" i="16" l="1"/>
  <c r="T136" i="22"/>
  <c r="Q9" i="4" s="1"/>
  <c r="U136" i="22"/>
  <c r="R9" i="4" s="1"/>
  <c r="F21" i="16"/>
  <c r="H21" i="16" s="1"/>
  <c r="P32" i="7"/>
  <c r="P31" i="7"/>
  <c r="P30" i="7"/>
  <c r="P26" i="7"/>
  <c r="O95" i="5"/>
  <c r="R95" i="5" s="1"/>
  <c r="S9" i="4" l="1"/>
  <c r="R94" i="7"/>
  <c r="R134" i="5"/>
  <c r="O133" i="5"/>
  <c r="R133" i="5" s="1"/>
  <c r="O131" i="5"/>
  <c r="R131" i="5" s="1"/>
  <c r="O130" i="5"/>
  <c r="R130" i="5" s="1"/>
  <c r="R132" i="5"/>
  <c r="F18" i="16" l="1"/>
  <c r="H18" i="16" s="1"/>
  <c r="R131" i="7"/>
  <c r="R132" i="7"/>
  <c r="R133" i="7"/>
  <c r="R130" i="7"/>
  <c r="O128" i="5" l="1"/>
  <c r="R128" i="5" s="1"/>
  <c r="O127" i="5"/>
  <c r="R127" i="5" s="1"/>
  <c r="O126" i="5"/>
  <c r="R126" i="5" s="1"/>
  <c r="O125" i="5"/>
  <c r="R125" i="5" s="1"/>
  <c r="O116" i="5"/>
  <c r="R116" i="5" s="1"/>
  <c r="O117" i="5"/>
  <c r="R117" i="5" s="1"/>
  <c r="O118" i="5"/>
  <c r="R118" i="5" s="1"/>
  <c r="O119" i="5"/>
  <c r="R119" i="5" s="1"/>
  <c r="O120" i="5"/>
  <c r="R120" i="5" s="1"/>
  <c r="O121" i="5"/>
  <c r="R121" i="5" s="1"/>
  <c r="O122" i="5"/>
  <c r="R122" i="5" s="1"/>
  <c r="O123" i="5"/>
  <c r="R123" i="5" s="1"/>
  <c r="O115" i="5"/>
  <c r="R115" i="5" s="1"/>
  <c r="O98" i="5"/>
  <c r="R98" i="5" s="1"/>
  <c r="O97" i="5"/>
  <c r="R97" i="5" s="1"/>
  <c r="O96" i="5"/>
  <c r="R96" i="5" s="1"/>
  <c r="O94" i="5"/>
  <c r="R94" i="5" s="1"/>
  <c r="O93" i="5"/>
  <c r="R93" i="5" s="1"/>
  <c r="O92" i="5"/>
  <c r="R92" i="5" s="1"/>
  <c r="O91" i="5"/>
  <c r="R91" i="5" s="1"/>
  <c r="O90" i="5"/>
  <c r="R90" i="5" s="1"/>
  <c r="O89" i="5"/>
  <c r="R89" i="5" s="1"/>
  <c r="O87" i="5"/>
  <c r="R87" i="5" s="1"/>
  <c r="O86" i="5"/>
  <c r="R86" i="5" s="1"/>
  <c r="O85" i="5"/>
  <c r="R85" i="5" s="1"/>
  <c r="F16" i="16" l="1"/>
  <c r="F17" i="16"/>
  <c r="H17" i="16" s="1"/>
  <c r="R91" i="7"/>
  <c r="R96" i="7"/>
  <c r="R121" i="7"/>
  <c r="R117" i="7"/>
  <c r="R88" i="7"/>
  <c r="R92" i="7"/>
  <c r="R97" i="7"/>
  <c r="R120" i="7"/>
  <c r="R116" i="7"/>
  <c r="R84" i="7"/>
  <c r="R89" i="7"/>
  <c r="R93" i="7"/>
  <c r="R114" i="7"/>
  <c r="R119" i="7"/>
  <c r="R115" i="7"/>
  <c r="R85" i="7"/>
  <c r="R90" i="7"/>
  <c r="R95" i="7"/>
  <c r="R122" i="7"/>
  <c r="R118" i="7"/>
  <c r="R86" i="7"/>
  <c r="O77" i="5"/>
  <c r="R77" i="5" s="1"/>
  <c r="O78" i="5"/>
  <c r="R78" i="5" s="1"/>
  <c r="O79" i="5"/>
  <c r="R79" i="5" s="1"/>
  <c r="O80" i="5"/>
  <c r="R80" i="5" s="1"/>
  <c r="O81" i="5"/>
  <c r="R81" i="5" s="1"/>
  <c r="O76" i="5"/>
  <c r="R76" i="5" s="1"/>
  <c r="Q40" i="2"/>
  <c r="R75" i="7" l="1"/>
  <c r="R77" i="7"/>
  <c r="R80" i="7"/>
  <c r="R76" i="7"/>
  <c r="R79" i="7"/>
  <c r="R78" i="7"/>
  <c r="O21" i="5"/>
  <c r="R21" i="5" s="1"/>
  <c r="Q45" i="2"/>
  <c r="Q44" i="2"/>
  <c r="Q43" i="2"/>
  <c r="Q42" i="2"/>
  <c r="Q41" i="2"/>
  <c r="R20" i="7" l="1"/>
  <c r="O74" i="5"/>
  <c r="R74" i="5" s="1"/>
  <c r="O73" i="5"/>
  <c r="R73" i="5" s="1"/>
  <c r="O72" i="5"/>
  <c r="R72" i="5" s="1"/>
  <c r="O71" i="5"/>
  <c r="R71" i="5" s="1"/>
  <c r="O70" i="5"/>
  <c r="O68" i="5"/>
  <c r="R68" i="5" s="1"/>
  <c r="O66" i="5"/>
  <c r="R66" i="5" s="1"/>
  <c r="O65" i="5"/>
  <c r="R65" i="5" s="1"/>
  <c r="O64" i="5"/>
  <c r="R64" i="5" s="1"/>
  <c r="O63" i="5"/>
  <c r="R63" i="5" s="1"/>
  <c r="O61" i="5"/>
  <c r="R61" i="5" s="1"/>
  <c r="O60" i="5"/>
  <c r="R60" i="5" s="1"/>
  <c r="O59" i="5"/>
  <c r="R59" i="5" s="1"/>
  <c r="O58" i="5"/>
  <c r="R58" i="5" s="1"/>
  <c r="O56" i="5"/>
  <c r="R56" i="5" s="1"/>
  <c r="O55" i="5"/>
  <c r="R55" i="5" s="1"/>
  <c r="O50" i="5"/>
  <c r="R50" i="5" s="1"/>
  <c r="O51" i="5"/>
  <c r="R51" i="5" s="1"/>
  <c r="O52" i="5"/>
  <c r="R52" i="5" s="1"/>
  <c r="O53" i="5"/>
  <c r="R53" i="5" s="1"/>
  <c r="O49" i="5"/>
  <c r="R49" i="5" s="1"/>
  <c r="O46" i="5"/>
  <c r="R46" i="5" s="1"/>
  <c r="O45" i="5"/>
  <c r="R45" i="5" s="1"/>
  <c r="O44" i="5"/>
  <c r="R44" i="5" s="1"/>
  <c r="O43" i="5"/>
  <c r="R43" i="5" s="1"/>
  <c r="O42" i="5"/>
  <c r="R42" i="5" s="1"/>
  <c r="O40" i="5"/>
  <c r="R40" i="5" s="1"/>
  <c r="O38" i="5"/>
  <c r="R38" i="5" s="1"/>
  <c r="O37" i="5"/>
  <c r="R37" i="5" s="1"/>
  <c r="O36" i="5"/>
  <c r="R36" i="5" s="1"/>
  <c r="O35" i="5"/>
  <c r="R35" i="5" s="1"/>
  <c r="O33" i="5"/>
  <c r="R33" i="5" s="1"/>
  <c r="O32" i="5"/>
  <c r="R32" i="5" s="1"/>
  <c r="R29" i="5"/>
  <c r="O27" i="5"/>
  <c r="R27" i="5" s="1"/>
  <c r="O26" i="5"/>
  <c r="R26" i="5" s="1"/>
  <c r="R29" i="7" l="1"/>
  <c r="R39" i="7"/>
  <c r="R51" i="7"/>
  <c r="R62" i="7"/>
  <c r="R67" i="7"/>
  <c r="R72" i="7"/>
  <c r="R25" i="7"/>
  <c r="R28" i="7"/>
  <c r="R30" i="7"/>
  <c r="R35" i="7"/>
  <c r="R41" i="7"/>
  <c r="R45" i="7"/>
  <c r="R50" i="7"/>
  <c r="R55" i="7"/>
  <c r="R57" i="7"/>
  <c r="R59" i="7"/>
  <c r="R63" i="7"/>
  <c r="R69" i="7"/>
  <c r="R73" i="7"/>
  <c r="R26" i="7"/>
  <c r="R31" i="7"/>
  <c r="R36" i="7"/>
  <c r="R42" i="7"/>
  <c r="R48" i="7"/>
  <c r="R58" i="7"/>
  <c r="R60" i="7"/>
  <c r="R64" i="7"/>
  <c r="R70" i="7"/>
  <c r="R34" i="7"/>
  <c r="R44" i="7"/>
  <c r="R24" i="7"/>
  <c r="R32" i="7"/>
  <c r="R37" i="7"/>
  <c r="R43" i="7"/>
  <c r="R52" i="7"/>
  <c r="R54" i="7"/>
  <c r="R65" i="7"/>
  <c r="R71" i="7"/>
  <c r="R49" i="7"/>
  <c r="O20" i="5"/>
  <c r="R20" i="5" s="1"/>
  <c r="O22" i="5"/>
  <c r="R22" i="5" s="1"/>
  <c r="O23" i="5"/>
  <c r="R23" i="5" s="1"/>
  <c r="R135" i="5" l="1"/>
  <c r="S136" i="5" s="1"/>
  <c r="Q7" i="4" s="1"/>
  <c r="F15" i="16"/>
  <c r="R21" i="7"/>
  <c r="R22" i="7"/>
  <c r="R19" i="7"/>
  <c r="R134" i="7" l="1"/>
  <c r="H15" i="16"/>
  <c r="S135" i="7" l="1"/>
  <c r="Q8" i="4" s="1"/>
  <c r="T135" i="7"/>
  <c r="R8" i="4" s="1"/>
  <c r="U135" i="7"/>
  <c r="S8" i="4" s="1"/>
  <c r="F19" i="16"/>
  <c r="F29" i="16" s="1"/>
  <c r="O22" i="9"/>
  <c r="S6" i="4" l="1"/>
  <c r="S12" i="4" s="1"/>
  <c r="S13" i="4" s="1"/>
  <c r="N176" i="2"/>
  <c r="R6" i="4" s="1"/>
  <c r="O23" i="9"/>
  <c r="Q10" i="4" s="1"/>
  <c r="Q12" i="4" s="1"/>
  <c r="Q13" i="4" s="1"/>
  <c r="H19" i="16"/>
  <c r="H29" i="16" s="1"/>
  <c r="P12" i="4"/>
  <c r="P13" i="4" s="1"/>
  <c r="R11" i="4" l="1"/>
  <c r="R12" i="4" s="1"/>
  <c r="R13" i="4" s="1"/>
</calcChain>
</file>

<file path=xl/comments1.xml><?xml version="1.0" encoding="utf-8"?>
<comments xmlns="http://schemas.openxmlformats.org/spreadsheetml/2006/main">
  <authors>
    <author>montazeri</author>
    <author>ABC</author>
  </authors>
  <commentList>
    <comment ref="C15" authorId="0" shapeId="0">
      <text>
        <r>
          <rPr>
            <b/>
            <sz val="9"/>
            <color indexed="81"/>
            <rFont val="Tahoma"/>
            <family val="2"/>
          </rPr>
          <t>درج اطلاعات این بخش در ارائه برنامه ایمنی آب ضروری است. 
و شامل دو حالت :
ارائه شده کامل یا ناقص
و ارائه نشده می شود.</t>
        </r>
        <r>
          <rPr>
            <sz val="9"/>
            <color indexed="81"/>
            <rFont val="Tahoma"/>
            <family val="2"/>
          </rPr>
          <t xml:space="preserve">
</t>
        </r>
      </text>
    </comment>
    <comment ref="C16" authorId="0" shapeId="0">
      <text>
        <r>
          <rPr>
            <b/>
            <sz val="9"/>
            <color indexed="81"/>
            <rFont val="Tahoma"/>
            <family val="2"/>
          </rPr>
          <t>درج اطلاعات این بخش در ارائه برنامه ایمنی آب ضروری است. 
و شامل دو حالت :
ارائه شده کامل یا ناقص
و ارائه نشده می شود.</t>
        </r>
        <r>
          <rPr>
            <sz val="9"/>
            <color indexed="81"/>
            <rFont val="Tahoma"/>
            <family val="2"/>
          </rPr>
          <t xml:space="preserve">
</t>
        </r>
      </text>
    </comment>
    <comment ref="C23" authorId="0" shapeId="0">
      <text>
        <r>
          <rPr>
            <b/>
            <sz val="9"/>
            <color indexed="81"/>
            <rFont val="Tahoma"/>
            <family val="2"/>
          </rPr>
          <t>در صورتی که در حوضه آبریز رودخانه ،دریاچه و برکه وجود داشته باشد درج موارد مندرج در این بخش ضروری است .
و در صورتی که وجود نداشته باشد عبارت در محیط وجود ندارد درج شود در این حالت امتیاز این بخش از سرجمع حذف می شود و در امتیاز دهی توسط ممیز نیز صفر درج می شود.
در صورتی که در ارائه اسلایدی مینی بر عدم وجود منابع آب سطحی درج نشود به معنی عدم ارائه خواهد بود در این حالت امتیاز از سرجمع حذف نشده و لی امتیاز ممیزی صفر درج می شود.</t>
        </r>
        <r>
          <rPr>
            <sz val="9"/>
            <color indexed="81"/>
            <rFont val="Tahoma"/>
            <family val="2"/>
          </rPr>
          <t xml:space="preserve">
</t>
        </r>
      </text>
    </comment>
    <comment ref="C30" authorId="0" shapeId="0">
      <text>
        <r>
          <rPr>
            <sz val="9"/>
            <color indexed="81"/>
            <rFont val="Tahoma"/>
            <family val="2"/>
          </rPr>
          <t xml:space="preserve">برای شهر ها یا روستا هایی که از آب زیر زمینی استفاده نمی کنند و صد در صد منابع تامین آب آنها سطحی است از گزینه در محیط وجود ندارد را انتخاب کنند. همچون شهر اهواز یا برخی روستا های استان خوزستان.
</t>
        </r>
      </text>
    </comment>
    <comment ref="C38" authorId="1" shapeId="0">
      <text>
        <r>
          <rPr>
            <b/>
            <sz val="9"/>
            <color indexed="81"/>
            <rFont val="Tahoma"/>
            <family val="2"/>
          </rPr>
          <t>برای شهر ها یا روستا هایی که از آب زیر زمینی استفاده نمی کنند و صد در صد منابع تامین آب آنها سطحی است از گزینه در محیط وجود ندارد را انتخاب کنند. همچون شهر اهواز یا برخی روستا های استان خوزستان.</t>
        </r>
      </text>
    </comment>
    <comment ref="C47" authorId="0" shapeId="0">
      <text>
        <r>
          <rPr>
            <b/>
            <sz val="11"/>
            <color indexed="81"/>
            <rFont val="B Mitra"/>
            <charset val="178"/>
          </rPr>
          <t>ارائه‏شده‏کامل‏یاناقص</t>
        </r>
        <r>
          <rPr>
            <b/>
            <sz val="9"/>
            <color indexed="81"/>
            <rFont val="B Mitra"/>
            <charset val="178"/>
          </rPr>
          <t xml:space="preserve">: امتیاز به نسبت کامل بوده تعلق می‏گیرد.
</t>
        </r>
        <r>
          <rPr>
            <b/>
            <sz val="11"/>
            <color indexed="81"/>
            <rFont val="B Mitra"/>
            <charset val="178"/>
          </rPr>
          <t>درمحیطوجودندارد</t>
        </r>
        <r>
          <rPr>
            <b/>
            <sz val="9"/>
            <color indexed="81"/>
            <rFont val="B Mitra"/>
            <charset val="178"/>
          </rPr>
          <t xml:space="preserve">: از سرجمع حذف و امتیاز ممیزی نیز صفر درج می‏شود.
</t>
        </r>
        <r>
          <rPr>
            <b/>
            <sz val="11"/>
            <color indexed="81"/>
            <rFont val="B Mitra"/>
            <charset val="178"/>
          </rPr>
          <t>ارائه‏نشده:</t>
        </r>
        <r>
          <rPr>
            <b/>
            <sz val="9"/>
            <color indexed="81"/>
            <rFont val="B Mitra"/>
            <charset val="178"/>
          </rPr>
          <t xml:space="preserve"> در این حالت حتی اگر در واقعیت آن مورد در محیط وجود نداشته باشد از سرجمع حذف نمی شود و لی امتیاز مربوطه توسط ممیز صفر درج می‏شود.
در حالتی که آلاینده در محیط وجود نداشته باشد در ارایه برنامه ایمنی آب باید عدم وجود آلاینده ذکر شود در غیر این صورت از طرف ممیز به عنوان ارائه نشده تلقی خواهد شد.</t>
        </r>
      </text>
    </comment>
    <comment ref="C77" authorId="0" shapeId="0">
      <text>
        <r>
          <rPr>
            <b/>
            <sz val="10"/>
            <color indexed="81"/>
            <rFont val="B Titr"/>
            <charset val="178"/>
          </rPr>
          <t>ارائه‏شده‏کامل‏یاناقص:</t>
        </r>
        <r>
          <rPr>
            <b/>
            <sz val="10"/>
            <color indexed="81"/>
            <rFont val="Tahoma"/>
            <family val="2"/>
          </rPr>
          <t xml:space="preserve"> </t>
        </r>
        <r>
          <rPr>
            <b/>
            <sz val="9"/>
            <color indexed="81"/>
            <rFont val="Tahoma"/>
            <family val="2"/>
          </rPr>
          <t xml:space="preserve">امتیاز به نسبت کامل بوده تعلق می‏گیرد.
</t>
        </r>
        <r>
          <rPr>
            <b/>
            <sz val="10"/>
            <color indexed="81"/>
            <rFont val="B Titr"/>
            <charset val="178"/>
          </rPr>
          <t>درمحیطوجودندارد:</t>
        </r>
        <r>
          <rPr>
            <b/>
            <sz val="9"/>
            <color indexed="81"/>
            <rFont val="Tahoma"/>
            <family val="2"/>
          </rPr>
          <t xml:space="preserve"> از سرجمع حذف و امتیاز ممیزی نیز صفر درج می‏شود.
</t>
        </r>
        <r>
          <rPr>
            <b/>
            <sz val="11"/>
            <color indexed="81"/>
            <rFont val="B Titr"/>
            <charset val="178"/>
          </rPr>
          <t xml:space="preserve">ارائه‏نشده: </t>
        </r>
        <r>
          <rPr>
            <b/>
            <sz val="9"/>
            <color indexed="81"/>
            <rFont val="Tahoma"/>
            <family val="2"/>
          </rPr>
          <t>در این حالت حتی اگر در واقعیت آن مورد در محیط وجود نداشته باشد از سرجمع حذف نمی شود و لی امتیاز مربوطه توسط ممیز صفر درج می‏شود.</t>
        </r>
      </text>
    </comment>
  </commentList>
</comments>
</file>

<file path=xl/comments2.xml><?xml version="1.0" encoding="utf-8"?>
<comments xmlns="http://schemas.openxmlformats.org/spreadsheetml/2006/main">
  <authors>
    <author>montazeri</author>
  </authors>
  <commentList>
    <comment ref="P10" authorId="0" shapeId="0">
      <text>
        <r>
          <rPr>
            <b/>
            <sz val="9"/>
            <color indexed="81"/>
            <rFont val="Tahoma"/>
            <family val="2"/>
          </rPr>
          <t>ت</t>
        </r>
        <r>
          <rPr>
            <b/>
            <sz val="11"/>
            <color indexed="81"/>
            <rFont val="Tahoma"/>
            <family val="2"/>
          </rPr>
          <t>وضیح :در حالتی که آلاینده ای در بخش توصیف وجود دارد  و ارایه شده است امکان این که مخاطره وجود نداشته باشد نیست. در بهترین حالت اقدام کنترلی وجود دارد که مخاطره را ازبین برده یا تاثیرش را به حداقل رسانده است.</t>
        </r>
        <r>
          <rPr>
            <sz val="11"/>
            <color indexed="81"/>
            <rFont val="Tahoma"/>
            <family val="2"/>
          </rPr>
          <t xml:space="preserve">
</t>
        </r>
      </text>
    </comment>
  </commentList>
</comments>
</file>

<file path=xl/sharedStrings.xml><?xml version="1.0" encoding="utf-8"?>
<sst xmlns="http://schemas.openxmlformats.org/spreadsheetml/2006/main" count="2138" uniqueCount="695">
  <si>
    <t xml:space="preserve">گام اول: تشکیل تیم </t>
  </si>
  <si>
    <t>صدور ابلاغ برای اعضاء</t>
  </si>
  <si>
    <t xml:space="preserve">وجود برنامه مدون زمانی برای پیشبرد برنامه ایمنی آب جدول گانت </t>
  </si>
  <si>
    <t xml:space="preserve">عنوان فعالیت </t>
  </si>
  <si>
    <t>توضیحات</t>
  </si>
  <si>
    <t>حداکثر امتیاز</t>
  </si>
  <si>
    <t>گام دوم: توصيف سيستم تامین آب</t>
  </si>
  <si>
    <t xml:space="preserve">اطلاعات مربوط به طرح هاي انتقال آب </t>
  </si>
  <si>
    <t>سابقه حوادث كيفي در مخازن ذخيره</t>
  </si>
  <si>
    <t>ارائه آمار از تعداد مشتركيني كه از سامانه تصفيه خانگي استفاده مي كنند.</t>
  </si>
  <si>
    <t>نقشه‌ي نشان دهنده  نقاطي كه شبكه جمع آوري فاضلاب در فاصله كمي از شبكه توزيع آب قرار دارد.</t>
  </si>
  <si>
    <t>ارائه گزارش از سابقه حوادث کیفی در رودخانه</t>
  </si>
  <si>
    <t>ارائه نقشه از  مسير رودخانه در حوضه ي آبريز در مقياس مناسب در محدوده حوضه آبریز</t>
  </si>
  <si>
    <t>اطلاعات مربوط به منابع آب زير زميني</t>
  </si>
  <si>
    <t xml:space="preserve">ارائه گزارش سیمای کیفیت تصفیه خانه- میکروبی- سالانه </t>
  </si>
  <si>
    <t>ارائه اطلاعات مخازن ذخیره</t>
  </si>
  <si>
    <t xml:space="preserve">وضعيت آب به حساب نيامده </t>
  </si>
  <si>
    <t xml:space="preserve">مجتمع های کشت و صنعت </t>
  </si>
  <si>
    <t xml:space="preserve">دامداری های عمده </t>
  </si>
  <si>
    <t xml:space="preserve">پرورش آبزیان </t>
  </si>
  <si>
    <t>پرورش طیور</t>
  </si>
  <si>
    <t>مکان دفن زباله</t>
  </si>
  <si>
    <t>محل دفع نخاله هاي ساختماني</t>
  </si>
  <si>
    <t>کارواش</t>
  </si>
  <si>
    <t>قالي شويي</t>
  </si>
  <si>
    <t>خروجي تصفيه خانه فاضلاب</t>
  </si>
  <si>
    <t>پساب سامانه های تصفیه آب شامل کل جامدات محلول، فلزات سنگین ، نیترات و ...</t>
  </si>
  <si>
    <t>شهرك صنعتي</t>
  </si>
  <si>
    <t xml:space="preserve"> صنایع عمده</t>
  </si>
  <si>
    <t xml:space="preserve"> معادن</t>
  </si>
  <si>
    <t xml:space="preserve">فاضلاب بیمارستان ها و مراکز درمانی </t>
  </si>
  <si>
    <t xml:space="preserve">مخازن ذخیره مواد نفتی  </t>
  </si>
  <si>
    <t xml:space="preserve">پمپ بنزین ها </t>
  </si>
  <si>
    <t>خطوط انتقال مواد نفتی</t>
  </si>
  <si>
    <t>پالايشگاه‌</t>
  </si>
  <si>
    <t>مجتمع ‌پتروشيمي</t>
  </si>
  <si>
    <t>نفوذ آلودگی از طریق  چاه های جذبی فاضلاب در مجاورت چاه آب از بدنه ی چاه</t>
  </si>
  <si>
    <t>نفوذ آلودگی از طریق کانال ها یا انهار حمل آب های آلوده یا پساب در مجاورت چاه</t>
  </si>
  <si>
    <t xml:space="preserve">نفوذ آلودگی در مواقع بروز بارندگی شدید و یا سیل از دهنه ی چاه </t>
  </si>
  <si>
    <t>ورود آلودگی شیمیایی به آب به علت استفاده از مواد شیمیایی مصرفی  غیر استاندارد</t>
  </si>
  <si>
    <t>افزايش كدورت آب خام ورودي به تصفیه خانه در اثر بارندگی شدید و جاری شدن سیلاب در فصول  بارندگی</t>
  </si>
  <si>
    <t>بروز نقص فنی و یا خرابی واحد های زلال ساز</t>
  </si>
  <si>
    <t xml:space="preserve">اختلال در فرایند تزریق کلر </t>
  </si>
  <si>
    <t xml:space="preserve">مخازن ذخیره </t>
  </si>
  <si>
    <t>امکان دسترسی افراد غیر مسئول به مخزن و ایجاد  آلودگی عمدی</t>
  </si>
  <si>
    <t>عدم تامین زمان ماند حداقل 30 دقیقه برای انجام فرآیند گندزدایی</t>
  </si>
  <si>
    <t>خطوط انتقال و شبکه توزیع</t>
  </si>
  <si>
    <t>افزایش کدورت وایجاد آلودگی میکروبی آب ناشی از تجمع رسوبات در نقاط کور و انتهایی شبکه</t>
  </si>
  <si>
    <t>افزایش کدورت در شبکه های توزیع به دلیل نوسانات فشار ناشی از فعالیت پمپ های تامین فشار مشترکین نصب شده  بلافاصله  بعد ازکنتور</t>
  </si>
  <si>
    <t>انتقال آلودگی های فیزیکی شیمیایی و میکروبی از انشعابات مشترکین به شبکه های توزیع آب در صورت خرابی و یا فقدان شیر یک طرفه</t>
  </si>
  <si>
    <t>گام پنجم: توسعه، اجرا و نگهداری یک برنامه بهبود و ارتقاء</t>
  </si>
  <si>
    <t xml:space="preserve">گام ششم: برنامه پایش بهره برداري اقدام های کنترلی و انجام اقدام‌های اصلاحی </t>
  </si>
  <si>
    <t xml:space="preserve"> توسعه، اجرا و نگهداری یک برنامه بهبود و ارتقاء</t>
  </si>
  <si>
    <t>ب- تصفیه خانه آب</t>
  </si>
  <si>
    <t>ج- خطوط انتقال ، مخازن ذخیره و شبکه توزیع</t>
  </si>
  <si>
    <t>د- مصرف کننده</t>
  </si>
  <si>
    <t>وجود دارد</t>
  </si>
  <si>
    <t>وجود ندارد</t>
  </si>
  <si>
    <t>برنامه بهبود و ارتقاء</t>
  </si>
  <si>
    <t>مميزي‌هاي داخلي و خارجي از فعاليت‌ها</t>
  </si>
  <si>
    <t>رضايت مصرف كنندگان</t>
  </si>
  <si>
    <t>عوامل میکروبی</t>
  </si>
  <si>
    <t>عوامل فیزیکی و شیمیایی</t>
  </si>
  <si>
    <t>عوامل ریزآلاینده معدنی - فلزات سنگین</t>
  </si>
  <si>
    <t xml:space="preserve">وجود سامانه دریافت نظرات مصرف کنندگان </t>
  </si>
  <si>
    <t>مستند سازی دریافت و بررسی نظرات مصرف کنندگان</t>
  </si>
  <si>
    <t>گام هشتم: تدارك دستورعمل‌هاي مديريتي</t>
  </si>
  <si>
    <t>گام هفتم: اعتبار سنجي كارايي برنامه‌ي ايمني آب</t>
  </si>
  <si>
    <t>وضعیت</t>
  </si>
  <si>
    <t>عنوان گام های برنامه ایمنی آب</t>
  </si>
  <si>
    <t>دوره یک ساله</t>
  </si>
  <si>
    <t>ردیف</t>
  </si>
  <si>
    <t>بیان وضعیت تعیین حریم رودخانه</t>
  </si>
  <si>
    <t xml:space="preserve"> وضعيت تامين برق اضطراري در تصفيه خانه آب </t>
  </si>
  <si>
    <t>غیر</t>
  </si>
  <si>
    <t xml:space="preserve">ارائه نقشه جانمایی و جدول مشخصات شناسنامه ای از پرورش آبزیان </t>
  </si>
  <si>
    <t xml:space="preserve">ارائه نقشه جانمایی  و جدول مشخصات شناسنامه ای از پرورش طیور </t>
  </si>
  <si>
    <t>ارائه نقشه جانمایی و جدول مشخصات شناسنامه ای از شهرك های صنعتي</t>
  </si>
  <si>
    <t>ارائه نقشه جانمایی و جدول مشخصات شناسنامه ای از  صنایع عمده</t>
  </si>
  <si>
    <t xml:space="preserve">ارائه نقشه جانمایی و جدول مشخصات شناسنامه ای از  معادن </t>
  </si>
  <si>
    <t xml:space="preserve">ارائه نقشه جانمایی  و جدول مشخصات شناسنامه ای از مخازن ذخیره مواد نفتی  </t>
  </si>
  <si>
    <t xml:space="preserve">ارائه نقشه جانمایی  و جدول مشخصات شناسنامه ای از پمپ بنزین ها </t>
  </si>
  <si>
    <t>ارائه نقشه جانمایی و جدول مشخصات شناسنامه ای از خطوط انتقال مواد نفتی</t>
  </si>
  <si>
    <t>ارائه نقشه جانمایی و جدول مشخصات شناسنامه ای از پالايشگاه‌ ها</t>
  </si>
  <si>
    <t>ارائه نقشه جانمایی و جدول مشخصات شناسنامه ای از مجتمع ‌پتروشيمي</t>
  </si>
  <si>
    <t xml:space="preserve">ارائه نقشه جانمایی  و جدول مشخصات شناسنامه ای از کشتارگاه </t>
  </si>
  <si>
    <t>ارائه نقشه جانمایی  و جدول مشخصات شناسنامه ای از خروجي تصفيه خانه فاضلاب</t>
  </si>
  <si>
    <t xml:space="preserve">ارائه نقشه جانمایی و جدول مشخصات شناسنامه ای از فاضلاب بیمارستان ها و مراکز درمانی </t>
  </si>
  <si>
    <t xml:space="preserve">نقشه شماتیک ارتباط مخازن </t>
  </si>
  <si>
    <t>برنامه‌ي پايش انطباق آب توليدي با استاندارد -وزارت بهداشت</t>
  </si>
  <si>
    <t>جمع کل</t>
  </si>
  <si>
    <t>نتایج ارزیابی</t>
  </si>
  <si>
    <t>ب-  توسعه، اجرا و نگهداری یک برنامه بهبود و ارتقاء -تصفیه خانه آب</t>
  </si>
  <si>
    <r>
      <rPr>
        <b/>
        <sz val="14"/>
        <color rgb="FFFF0000"/>
        <rFont val="B Titr"/>
        <charset val="178"/>
      </rPr>
      <t>گام سوم :</t>
    </r>
    <r>
      <rPr>
        <b/>
        <sz val="14"/>
        <color theme="1" tint="4.9989318521683403E-2"/>
        <rFont val="B Titr"/>
        <charset val="178"/>
      </rPr>
      <t xml:space="preserve"> شناسايي مخاطرات و رویدادهای مخاطره آمیز و ارزیابی ریسک اولیه </t>
    </r>
    <r>
      <rPr>
        <b/>
        <sz val="14"/>
        <color rgb="FFFF0000"/>
        <rFont val="B Titr"/>
        <charset val="178"/>
      </rPr>
      <t>گام چهارم:</t>
    </r>
    <r>
      <rPr>
        <b/>
        <sz val="14"/>
        <color theme="1" tint="4.9989318521683403E-2"/>
        <rFont val="B Titr"/>
        <charset val="178"/>
      </rPr>
      <t xml:space="preserve"> اعتباربخشي اثر بخش بودن اقدام‌هاي كنترلی موجود، ارزيابي مجدد و رتبه بندي ريسك رويداد هاي مخاطره‌آميز 
</t>
    </r>
  </si>
  <si>
    <t xml:space="preserve">شناسايي مخاطرات و رویدادهای مخاطره آمیز و اعتباربخشي اثر بخش بودن اقدام‌هاي كنترلی موجود،ارزيابي مجدد و رتبه بندي ريسك رويداد هاي مخاطره‌آميز </t>
  </si>
  <si>
    <t xml:space="preserve">اجزاء برنامه ایمنی آب
الف- حوضه آبریز،ب-  تصفيه‌خانه آب ،ج- خطوط انتقال، شبكه‌ي توزيع و مخازن ذخیره ، د- مصرف كننده </t>
  </si>
  <si>
    <t xml:space="preserve">ارائه نمودار توزيع تعداد مشتركين بر اساس نوع مصرف آب. </t>
  </si>
  <si>
    <t xml:space="preserve">امکان نفوذ حیوانات موذی (جوندگان) به داخل بدنه  چاه از طریق دهنه ی چاه </t>
  </si>
  <si>
    <t xml:space="preserve">امکان ورود آلودگي ناشي از شست و شوي محوطه چاه از طریق دهنه ی چاه </t>
  </si>
  <si>
    <t xml:space="preserve">امکان ورود آلودگي ناشي از تجهيزات چاه همچون روغن و مواد روانکاري از طریق دهنه ی چاه </t>
  </si>
  <si>
    <t>امکان ورود حشرات يا جانوران از هواکش مخزن</t>
  </si>
  <si>
    <t>ورود حشرات و جوندگان از لوله سرريز مخزن</t>
  </si>
  <si>
    <t>ورود آلودگي از شيارهاي سقف مخزن</t>
  </si>
  <si>
    <t>امکان شسته شدن فضولات پرندگان، حیوانات ورود آلودگي از شيار هاي درب مخزن يا اطراف درب مخزن</t>
  </si>
  <si>
    <t>امکان ورود آلودگی به مخزن  ناشي از وقوع  سيل</t>
  </si>
  <si>
    <t>ورود مواد آلاینده غیر متعارف در آبگیر تصفیه خانه آب شامل :</t>
  </si>
  <si>
    <t>از گام سوم و چهارم منتقل می شود</t>
  </si>
  <si>
    <t>طرح شماتيك منابع(چاه ها) تغذيه كننده هر مخزن</t>
  </si>
  <si>
    <t>ارائه اهم مصوبات و وضعیت اجرایی شدن آنها( با ذکر تاریخ  بررسی آخرین وضعیت)</t>
  </si>
  <si>
    <t>ارائه اطلاعات خطوط انتقال و  شبکه توزیع آب</t>
  </si>
  <si>
    <t xml:space="preserve">گام سوم: شناسایی مخاطرات و رویدادهای مخاطره آمیز و ارزیابی ریسک ها و
گام چهارم:شناسايي و اعتباربخشي اثر بخش بودن اقدام‌هاي كنترلی موجود، ارزيابي مجدد و رتبه بندي ريسك رويداد هاي مخاطره‌آميز </t>
  </si>
  <si>
    <t>ارائه نمودار وگزارش سیمای کیفیت تصفیه خانه- فیزیکی و شیمیایی عامل های مهم - سالانه - خروجی</t>
  </si>
  <si>
    <t>ارائه نمودار گزارش سیمای کیفیت تصفیه خانه - فلزات سنگین - سالانه - خروجی</t>
  </si>
  <si>
    <t xml:space="preserve">ارائه نمودار گزارش سیمای کیفیت تصفیه خانه - بیولوژی- سالانه - مقایسه ورودی و خروجی </t>
  </si>
  <si>
    <t xml:space="preserve">ارائه نمودار گزارش سیمای کیفیت تصفیه خانه -کدورت- سالانه - مقایسه ورودی و خروجی </t>
  </si>
  <si>
    <t xml:space="preserve"> ارائه جدول مشخصات منابع تغذيه كننده هر مخزن و ظرفیت هر يك (اختلاط) .</t>
  </si>
  <si>
    <t>ارائه اطلاعات آماری از شبکه توزیع-نمودار جنس شبکه، طول شبکه  و عمر شبکه</t>
  </si>
  <si>
    <t>ج- خطوط انتقال، مخازن ذخیره و شبکه توزیع</t>
  </si>
  <si>
    <t>کشتارگاه</t>
  </si>
  <si>
    <t>فعالیت های عشایر ( دفع فضولات حیوانی ، شست و شو ،ذبح دام و.... در حاشیه رودخانه )</t>
  </si>
  <si>
    <t xml:space="preserve">امکان نفوذ حیوانات موذی (جوندگان) به داخل بدنه چاه از طریق دهنه ی چاه </t>
  </si>
  <si>
    <t xml:space="preserve">بروز  نقص فنی و توقف سیستم تزریق مواد شیمیایی منعقد کننده آب </t>
  </si>
  <si>
    <t>نقص فنی و از کار افتادن سامانه گندزدایی مخزن</t>
  </si>
  <si>
    <t>امکان آلودگی آب در مخزن به دلیل تجمع بیش از حد رسوبات، لجن و جلبک در کف و دیواره های مخزن</t>
  </si>
  <si>
    <t>نفوذ آلودگی های میکروبی، فیزیکی و  شیمیایی در اثر شکستگی های ناشی از عملیات عمرانی، تعمیرات و توسعه ای شبکه توزیع</t>
  </si>
  <si>
    <t>امکان ورود آلودگی به مخزن  ناشي از وقوع سيل</t>
  </si>
  <si>
    <t>بروز اختلال در واحدهای فرآیندی تصفیه خانه آب شامل :</t>
  </si>
  <si>
    <t>بروز آلودگی میکروبی، فیزیکی و شیمیایی ناشی از نفوذ روان آب های سطحی در فصول بارندگی به مخزن آب پاک به دلیل عدم درز بندی و ایزولاسیون مناسب مخزن و دریچه بازدید آن</t>
  </si>
  <si>
    <t>ج) توسعه، اجرا و نگهداری یک برنامه بهبود و ارتقاء - خطوط انتقال ، مخازن ذخیره و شبکه توزیع</t>
  </si>
  <si>
    <t>امکان آلودگی  آب در مخزن به دلیل تجمع بیش از حد رسوبات، لجن و جلبک درکف و دیواره های مخزن</t>
  </si>
  <si>
    <t>امکان شسته شدن فضولات پرندگان، حیوانات و ورود آلودگي از شيار هاي درب مخزن يا اطراف درب مخزن</t>
  </si>
  <si>
    <t xml:space="preserve">بروز آلودگی میکروبی، شیمیایی و افزایش کدورت به دلیل شکستگی در شبکه های توزیع ناشی از تغییرات فشار آب </t>
  </si>
  <si>
    <t>امکان دسترسی افراد غیر مسئول به مخزن و ایجاد آلودگی عمدی</t>
  </si>
  <si>
    <t xml:space="preserve">انتقال آلودگی های میکروبی، فیزیکی  و شیمیایی از  انشعابات غیر مجاز فضای سبز به شبکه های توزیع </t>
  </si>
  <si>
    <t>انتقال آلودگی های فیزیکی شیمیایی و میکروبی ازانشعابات غیرمجاز به علت ایجاد افت فشار در شبکه های توزیع</t>
  </si>
  <si>
    <t xml:space="preserve">چاه جذبي فاضلاب </t>
  </si>
  <si>
    <t>چاه جذبی فاضلاب</t>
  </si>
  <si>
    <t>پرورش آبزیان</t>
  </si>
  <si>
    <t xml:space="preserve">پرورش طیور </t>
  </si>
  <si>
    <t>فعالیت های عشایر ( دفع فضولات حیوانی ، شست و شو، ذبح دام و.... در حاشیه رودخانه )</t>
  </si>
  <si>
    <t>دستورعمل بهره برداری از سامانه های گندزدایی</t>
  </si>
  <si>
    <t>دستور عمل نمونه برداری میکروبی از مخازن ،شبکه منابع تامین (چاه های آب)</t>
  </si>
  <si>
    <t>انتقال آلودگی های میکروبی، فیزیکی  و شیمیایی از  محفظه‏ی کنتور مشترکین خانگی و غیر خانگی در اثر شست وشوی محوطه و تجمع آلودگی در محفظه کنتور.</t>
  </si>
  <si>
    <t>اصلاحات پیشنهادی</t>
  </si>
  <si>
    <r>
      <rPr>
        <b/>
        <sz val="12"/>
        <color theme="1" tint="4.9989318521683403E-2"/>
        <rFont val="Times New Roman"/>
        <family val="1"/>
      </rPr>
      <t xml:space="preserve"> </t>
    </r>
    <r>
      <rPr>
        <b/>
        <sz val="12"/>
        <color theme="1" tint="4.9989318521683403E-2"/>
        <rFont val="B Nazanin"/>
        <charset val="178"/>
      </rPr>
      <t xml:space="preserve">ارائه جدول گانت مطابق الگوی ارسالی از طرف کمیته راهبری </t>
    </r>
    <r>
      <rPr>
        <b/>
        <sz val="14"/>
        <color rgb="FFFF0000"/>
        <rFont val="B Nazanin"/>
        <charset val="178"/>
      </rPr>
      <t>*</t>
    </r>
  </si>
  <si>
    <r>
      <rPr>
        <b/>
        <sz val="12"/>
        <color theme="1" tint="4.9989318521683403E-2"/>
        <rFont val="Times New Roman"/>
        <family val="1"/>
      </rPr>
      <t xml:space="preserve"> </t>
    </r>
    <r>
      <rPr>
        <b/>
        <sz val="12"/>
        <color theme="1" tint="4.9989318521683403E-2"/>
        <rFont val="B Nazanin"/>
        <charset val="178"/>
      </rPr>
      <t>صدور ابلاغ /ثبات درعضویت نمایندگان  معرفی شده (بر مبنای جدول تغییر نمایندگان هر دستگاه)</t>
    </r>
  </si>
  <si>
    <t>حضور منظم همه نمایندگان دفاتر مختلف در تیم (بر مبنای ارائه جدول میزان مشارکت هر سازمان در جلسات کارگروه)</t>
  </si>
  <si>
    <t xml:space="preserve"> توصيف سيستم تامین آب
(گام دوم)
15 امتیاز</t>
  </si>
  <si>
    <r>
      <t>شناسایی کانون های آلاینده منابع آب و فعالیت های تاثیر گذار بر کیفیت در</t>
    </r>
    <r>
      <rPr>
        <b/>
        <sz val="12"/>
        <color theme="1" tint="4.9989318521683403E-2"/>
        <rFont val="B Nazanin"/>
        <charset val="178"/>
      </rPr>
      <t xml:space="preserve"> حوضه آبریز، منابع آب سطحی و منایع آب زیرزمینی (آلاینده های کشاوزی، شهری پساب خروجی تصفیه خانه های فاضلاب صنعتی نفتی و بهداشتی) به صورت نقشه</t>
    </r>
  </si>
  <si>
    <t xml:space="preserve"> سامانه‌ي تصفيه‌ي آب- ارائه سیمای کیفیت  میکروبی (بر اساس استاندارد ملی 1011) ،فیزیکی و شیمیایی ،  فلزات سنگین (مطابق با استاندارد 1053)، کدورت (ورودی و خروجی تصفیه خانه ) -کنترل کیفیت مواد مصرفی</t>
  </si>
  <si>
    <r>
      <t xml:space="preserve"> نقطه مصرف - آمار از تعداد مشتركيني كه از مخازن ذخيره پمپ و تصفیه خانگی استفاده می کنند/ ترکیب مشترکین از نظر خانگی / صنعتی/ و .../ نتایج کنترل کیفی در نقطه مصرف</t>
    </r>
    <r>
      <rPr>
        <b/>
        <vertAlign val="superscript"/>
        <sz val="12"/>
        <color theme="1" tint="4.9989318521683403E-2"/>
        <rFont val="B Nazanin"/>
        <charset val="178"/>
      </rPr>
      <t>1</t>
    </r>
  </si>
  <si>
    <t xml:space="preserve"> شناسايي رویدادهای مخاطره آمیز، اقدام های کنترلی موجود  و ارزیابی ریسک اولیه و ثانویه در حوضه آبریز (منابع آب سطحی- منابع آب زیرزمینی در ارتباط با آلاینده های کشاورزی ،صنعتی ، نفتی، شهری و پساب خروجی تصفیه خانه های فاضلاب وآلاینده های مراکز بهداشتی درمانی )</t>
  </si>
  <si>
    <t xml:space="preserve">شناسايي رویدادهای مخاطره آمیز و اقدام های کنترلی موجود و ارزیابی ریسک اولیه و ثانویه در فرایند تصفیه - بروز اختلال در واحدهای فرآیندی - استفاده از مواد مصرفی غیر استاندارد </t>
  </si>
  <si>
    <t>شناسايي رویدادهای مخاطره آمیز و اقدام های کنترلی موجود و ارزیابی ریسک اولیه و ثانویه -مخازن ذخیره , خطوط انتقال و شبکه توزیع</t>
  </si>
  <si>
    <t xml:space="preserve"> شناسايي رویدادهای مخاطره آمیز و اقدام های کنترلی موجود و ارزیابی ریسک اولیه و ثانویه -نقطه مصرف -انتقال آلودگی ها از  انشعابات غیر مجاز - مخزن ذخیره مصرف کننده- محل کنتور ، دستگاه های تصفیه آب خانگی</t>
  </si>
  <si>
    <t xml:space="preserve"> توسعه، اجرا و نگهداری یک برنامه بهبود و ارتقاء 
(گام پنجم)
25 امتیاز</t>
  </si>
  <si>
    <t>شناسایی برنامه بهبود و ارتقاء  برای همه ریسک های متوسط، بالا و خیلی بالا در کل اجزاء سامانه آبرسانی (حوضه آبریز، فرایند تصفیه، مخازن و شبکه توزیع و نقطه مصرف)</t>
  </si>
  <si>
    <t>اتمام فعالیت های بهبود و ارتقاء برای همه ریسک های بالا و خیلی بالا</t>
  </si>
  <si>
    <t>برنامه پایش بهره برداري اقدام های کنترلی و انجام اقدام‌های اصلاحی
 (گام ششم)
10 امتیاز</t>
  </si>
  <si>
    <t xml:space="preserve"> ارائه برنامه پایش بهره برداري اقدام های کنترلی برای همه اقدام های کنترلی در همه اجزاء سامانه (حوضه آبریز، فرایند تصفیه، مخازن و شبکه توزیع و نقطه مصرف)</t>
  </si>
  <si>
    <t>اعتبارسنجی
 (گام هفتم)
15 امتیاز</t>
  </si>
  <si>
    <r>
      <t xml:space="preserve"> برنامه‌ي پايش انطباق آب توليدي با استاندارد های ملی (1011 و 1053 ) شبکه توزیع و نقطه مصرف</t>
    </r>
    <r>
      <rPr>
        <b/>
        <vertAlign val="superscript"/>
        <sz val="12"/>
        <color theme="1" tint="4.9989318521683403E-2"/>
        <rFont val="B Nazanin"/>
        <charset val="178"/>
      </rPr>
      <t>1</t>
    </r>
    <r>
      <rPr>
        <b/>
        <sz val="12"/>
        <color theme="1" tint="4.9989318521683403E-2"/>
        <rFont val="B Nazanin"/>
        <charset val="178"/>
      </rPr>
      <t>- میکروبی، فیزیکی و شیمیایی ،  فلزات سنگین، کدورت ( بر اساس نتایج تامین کننده و ناظر )</t>
    </r>
    <r>
      <rPr>
        <b/>
        <sz val="14"/>
        <color rgb="FFFF0000"/>
        <rFont val="B Nazanin"/>
        <charset val="178"/>
      </rPr>
      <t xml:space="preserve"> *</t>
    </r>
  </si>
  <si>
    <t>روند نتایج بررسی شکایات مردمی در خصوص کیفیت آب/ مستند سازی دریافت و بررسی نظرات مصرف کنندگان و ارائه آمار مربوطه</t>
  </si>
  <si>
    <r>
      <t xml:space="preserve"> ممیزی داخلی و خوداظهاری با امضاء و تایید همه اعضاء کمیته</t>
    </r>
    <r>
      <rPr>
        <b/>
        <sz val="14"/>
        <color rgb="FFFF0000"/>
        <rFont val="B Nazanin"/>
        <charset val="178"/>
      </rPr>
      <t xml:space="preserve">  *</t>
    </r>
  </si>
  <si>
    <t>ارائه روش های اجرایی استاندارد بر اساس اقدامات اصلاحی پیش بینی شده</t>
  </si>
  <si>
    <t>برنامه های نگهداری پیشگیرانه و برنامه کالیبراسیون منظم تجهیزات پایش برای همه سازمان ها</t>
  </si>
  <si>
    <t xml:space="preserve">دستورعمل های اجرایی در شرایط اضطرار و حوادث </t>
  </si>
  <si>
    <t>برنامه های آموزشی برای نیروی انسانی مرتبط با اجرای برنامه ایمنی آب</t>
  </si>
  <si>
    <t>1 : خصوصا در مناطقی که کیفیت آب در نقطع مصرف به هر دلیلی از جمله ذخیره سازی، نگهداری و یا استفاده از دستگاه تصفیه آب تغییر کند</t>
  </si>
  <si>
    <t>گام هشتم: تدارك دستورعمل‌هاي مديريتي
گام نهم: توسعه‌ي برنامه‌هاي پشتيباني
گام دهم:انجام بازبيني دوره‌اي برنامه‌ي ايمني آب</t>
  </si>
  <si>
    <t>ارائه نقشه‌ های خطوط اصلي شبكه ،خطوط انتقال و زون بندی شبکه</t>
  </si>
  <si>
    <t xml:space="preserve"> در صورتی که ارائه شامل:
الف) فهرست مطالب ، ب) ترتیب ارائه مطالب مطابق فایل اکسل خود ارزیابی در هر گام نباشد ممیزی انجام نخواهد شد.</t>
  </si>
  <si>
    <t>هرآنچه از جنس اندازه گیری باشد اقدام کنترلی محسوب نمی شود.</t>
  </si>
  <si>
    <t xml:space="preserve">ارائه وضعیت حفاظت و حراست از آبگیر تصفیه خانه آب
(ديوار كشي، فنس كشي، نگهبان،كنترل تردد افراد به تصفيه خانه و آبگیر...) </t>
  </si>
  <si>
    <t>ارائه نقشه‌ي حوضه آبريز، اطلاعات مربوط به کمیت و کیفیت منابع آب سطحي و زير زميني و سهم منابع سطحی و زیرزمینی در تامین اب شهر یا روستا</t>
  </si>
  <si>
    <t xml:space="preserve">وضعیت اقدام کنترلی </t>
  </si>
  <si>
    <t>چک لیست های بازدید  از چاه و مخزن</t>
  </si>
  <si>
    <r>
      <t>ارائه نقشه جانمایی و جدول مشخصات شناسنامه ای از مکان های دفن زباله</t>
    </r>
    <r>
      <rPr>
        <b/>
        <sz val="11"/>
        <color theme="1"/>
        <rFont val="B Nazanin"/>
        <charset val="178"/>
      </rPr>
      <t xml:space="preserve"> </t>
    </r>
  </si>
  <si>
    <t xml:space="preserve">ارائه نقشه جانمایی و جدول مشخصات شناسنامه ای از کارواش ها </t>
  </si>
  <si>
    <t>ارائه نقشه موقعیت  مناطقی شهری یا روستایی که تحت پوشش خدمات شرکت آب و فاضلاب نیستند و آمار جمعیتی و وضعیت آبرسانی مربوطه .
(همچون مناطق شهری يا روستايي تحت پوشش آبرسانی‌های خصوصی ، شهرک‌های نظامی و ...).</t>
  </si>
  <si>
    <t xml:space="preserve">ارائه نقشه پراکندگی حوادث شبکه توزیع سالانه همچون شکستگی ها </t>
  </si>
  <si>
    <t>ارائه مواد مصرفی تصفیه خانه و برنامه کنترل کیفیت مواد مصرفی تصفیه خانه</t>
  </si>
  <si>
    <t>ارائه برنامه  شست و شوي مخازن</t>
  </si>
  <si>
    <t>رعایت نظافت ظاهری محوطه مخزن ( عدم تجمع زباله ، وسایل اضافه و ...)</t>
  </si>
  <si>
    <t>امکان بروز نقص فنی و از کار افتادن سامانه گندزدایی مخزن</t>
  </si>
  <si>
    <t xml:space="preserve">رعایت نظم ، نظافت ظاهری در محوطه  تصفیه خانه </t>
  </si>
  <si>
    <t>رنگ آمیزی تاسیسات تصفیه خانه و لوله ها برای مشخص کردن آب رودی و خروجی بر اساس دستور عمل AWWA</t>
  </si>
  <si>
    <r>
      <t xml:space="preserve">امتیاز ممیزی
</t>
    </r>
    <r>
      <rPr>
        <b/>
        <sz val="7"/>
        <color theme="1"/>
        <rFont val="B Titr"/>
        <charset val="178"/>
      </rPr>
      <t>ارائه به کمیته ملی</t>
    </r>
    <r>
      <rPr>
        <b/>
        <sz val="8"/>
        <color theme="1"/>
        <rFont val="B Titr"/>
        <charset val="178"/>
      </rPr>
      <t xml:space="preserve"> </t>
    </r>
  </si>
  <si>
    <t xml:space="preserve">قطع جریان برق تصفیه خانه و در نتیجه توقف کامل فعالیت تصفیه خانه آب و عدم امکان تامین آب سالم و بهداشتی </t>
  </si>
  <si>
    <t>امکان دسترسی و نفوذ افراد غیر به تصفیه خانه و ایجاد آلودگی عمدی</t>
  </si>
  <si>
    <t>امکان دسترسی و نفوذ افراد غیر به آبگیر تصفیه خانه و ایجاد آلودگی عمدی</t>
  </si>
  <si>
    <t xml:space="preserve"> امکان ورود انواع آلودگی ها شامل: کشاورزی ،صنعتی، نفتی، شهری و بهداشتی در حاشیه رودخانه وبالادست آبگیر  تصفیه خانه 
هر نوع آلاینده در بالادست آبگیر در مجاورت رودخانه یا از جاده های حاشیه رودخانه مورد نظر می باشد.</t>
  </si>
  <si>
    <t xml:space="preserve"> امکان ورود انواع آلودگی ها شامل: کشاورزی ،صنعتی، نفتی، شهری و بهداشتی در حاشیه رودخانه وبالادست آبگیر  تصفیه خانه 
هر نوع آلاینده در بالادست آبگیر در مجاورت رودخانه یا از جاده های حاشیه رودخانه مورد نظر می باشد.در صورت وجود چندین منبع آلودگی، هر منبع آلودگی به تفکیک ذکر شود </t>
  </si>
  <si>
    <t>امکان ورود احشام و حیوانات به آبگیر تصفیه خانه به دلیل عدم حفاظت مناسب از آبگیر</t>
  </si>
  <si>
    <t>امکان ورود احشام و حیوانات آبگیر تصفیه خانه به دلیل عدم حفاظت مناسب از آبگیر</t>
  </si>
  <si>
    <t>معرفی سیستم تزریق مواد شیمیایی منعقد کننده آب 
و ذکر سابقه خرابی یا نقص احتمالی در عملیات این واحد در گذشته</t>
  </si>
  <si>
    <t>معرفی واحد گندزدایی
و ذکر سابقه خرابی یا نقص احتمالی در عملیات این واحد در گذشته</t>
  </si>
  <si>
    <t>مشخصات مخزن آب پاک تصفیه خانه بر اساس جدول ويژگي‌هاي مخازن- برنامه ایمنی آب</t>
  </si>
  <si>
    <r>
      <t>بیان وضعيت حراست و حفاظت از تصفيه خانه</t>
    </r>
    <r>
      <rPr>
        <b/>
        <sz val="11"/>
        <color rgb="FF0D0D0D"/>
        <rFont val="B Nazanin"/>
        <charset val="178"/>
      </rPr>
      <t xml:space="preserve">
(ديوار كشي، فنس كشي، نگهبان،كنترل تردد افراد به تصفيه خانه و آبگیر...) </t>
    </r>
  </si>
  <si>
    <t>آلودگی شیمیایی آب به علت استفاده از مواد مصرفی افزودنی به آب  غیر استاندارد</t>
  </si>
  <si>
    <t>معرفی واحد آشغالگیر 
و ذکر سابقه خرابی یا نقص احتمالی در عملیات این واحد در گذشته</t>
  </si>
  <si>
    <t>بروز نقص فنی آشغالگیر برقی- مکانیکی</t>
  </si>
  <si>
    <t xml:space="preserve"> آبگیر تصفیه خانه آب</t>
  </si>
  <si>
    <t>واحدهای فرآیندی تصفیه خانه آب</t>
  </si>
  <si>
    <t>طرح شماتيك فلودياگرام تصفيه خانه‌ي آب دربردارنده واحد هاي تصفيه و جهت جریان</t>
  </si>
  <si>
    <t>وضعیت آب بندی و نفوذ ناپذیری درب مخزن 
امکان شسته شدن فضولات پرندگان، حیوانات ورود آلودگي از شيار هاي درب مخزن يا اطراف درب مخزن</t>
  </si>
  <si>
    <t xml:space="preserve">وضعیت آب بندی و نفوذ ناپذیری سقف مخزن 
ورود آلودگي از شيارهاي سقف مخزن </t>
  </si>
  <si>
    <t xml:space="preserve">وضعیت هر یک از موارد در بخش توصیف </t>
  </si>
  <si>
    <t>وضعیت هر یک از موارد 
در بخش توصیف</t>
  </si>
  <si>
    <t>شناسایی مشترکینی که دارای چاه آب خصوصی یا شبکه آبرسانی خصوصی هستند</t>
  </si>
  <si>
    <t>الف- حوضه آبریز (200 امتیاز)</t>
  </si>
  <si>
    <r>
      <t xml:space="preserve">ج- توصيف سيستم تامين آب </t>
    </r>
    <r>
      <rPr>
        <b/>
        <sz val="11"/>
        <color rgb="FF0D0D0D"/>
        <rFont val="B Titr"/>
        <charset val="178"/>
      </rPr>
      <t>– مخازن آب، خطوط انتقال و شبکه توزیع(200 امتیاز)</t>
    </r>
  </si>
  <si>
    <t>د-توصيف سيستم تامين آب – مصرف كننده (200 امتیاز)</t>
  </si>
  <si>
    <r>
      <rPr>
        <b/>
        <sz val="16"/>
        <color rgb="FF0D0D0D"/>
        <rFont val="B Nazanin"/>
        <charset val="178"/>
      </rPr>
      <t>ب-</t>
    </r>
    <r>
      <rPr>
        <b/>
        <sz val="14"/>
        <color rgb="FF0D0D0D"/>
        <rFont val="B Nazanin"/>
        <charset val="178"/>
      </rPr>
      <t xml:space="preserve"> شناسايي رویدادهای مخاطره آمیز و ارزیابی ریسک - اقدام‌هاي كنترلی موجود، ارزيابي مجدد ريسك رويداد هاي مخاطره‌آميز -تصفیه خانه آب</t>
    </r>
    <r>
      <rPr>
        <b/>
        <sz val="16"/>
        <color rgb="FF0D0D0D"/>
        <rFont val="B Nazanin"/>
        <charset val="178"/>
      </rPr>
      <t>(500 امتیاز)</t>
    </r>
  </si>
  <si>
    <t>معرفی واحد های صافی filter
و ذکر سابقه خرابی یا نقص احتمالی در عملیات این واحد در گذشته</t>
  </si>
  <si>
    <t>معرفی واحد های ته نشینی
و ذکر سابقه خرابی یا نقص احتمالی در عملیات این واحد در گذشته</t>
  </si>
  <si>
    <t>بروز نقص فنی و یا خرابی واحد های ته نشینی</t>
  </si>
  <si>
    <t>بروز نقص فنی و یا خرابی واحد های صافی یافیلتراسیون</t>
  </si>
  <si>
    <r>
      <t xml:space="preserve">ج)  شناسايي رویدادهای مخاطره آمیز و ارزیابی ریسک - اقدام‌هاي كنترلی موجود، ارزيابي مجدد ريسك رويدادهاي مخاطره‌آميز - خطوط انتقال، مخازن ذخیره و شبکه توزیع </t>
    </r>
    <r>
      <rPr>
        <b/>
        <sz val="18"/>
        <color rgb="FF0D0D0D"/>
        <rFont val="B Nazanin"/>
        <charset val="178"/>
      </rPr>
      <t>( 400 امتیاز)</t>
    </r>
  </si>
  <si>
    <r>
      <rPr>
        <b/>
        <sz val="16"/>
        <color rgb="FF0D0D0D"/>
        <rFont val="B Nazanin"/>
        <charset val="178"/>
      </rPr>
      <t>د</t>
    </r>
    <r>
      <rPr>
        <b/>
        <sz val="14"/>
        <color rgb="FF0D0D0D"/>
        <rFont val="B Nazanin"/>
        <charset val="178"/>
      </rPr>
      <t xml:space="preserve">- شناسايي رویدادهای مخاطره آمیز و ارزیابی ریسک - اقدام‌هاي كنترلی موجود، ارزيابي مجدد ريسك رويدادهاي مخاطره‌آميز- مصرف کننده  </t>
    </r>
    <r>
      <rPr>
        <b/>
        <sz val="18"/>
        <color rgb="FF0D0D0D"/>
        <rFont val="B Nazanin"/>
        <charset val="178"/>
      </rPr>
      <t>( 400 امتیاز)</t>
    </r>
  </si>
  <si>
    <t>وضعیت درمرحله توصیف</t>
  </si>
  <si>
    <t>مخاطره‏وجود‏دارد</t>
  </si>
  <si>
    <t>مخاطره‏وجود‏ندارد</t>
  </si>
  <si>
    <t>وجود‏مخاطره‏بررسی‏نشده</t>
  </si>
  <si>
    <t>اقدام‏کنترلی‏وجود‏ندارد</t>
  </si>
  <si>
    <t>وجود اقدام‏کنترلی‏بررسی‏نشده</t>
  </si>
  <si>
    <t>توصیف</t>
  </si>
  <si>
    <t>رویداد‏مخاطره‏آمیز</t>
  </si>
  <si>
    <t>وجود‏اقدام‏کنترلی‏برر‏سی‏نشده</t>
  </si>
  <si>
    <t>اقدام‏کنترلی‏وجود‏داردکافی‏است</t>
  </si>
  <si>
    <t>اقدام‏کنترلی‏وجود‏داردکافی‏نیست</t>
  </si>
  <si>
    <r>
      <rPr>
        <b/>
        <sz val="14"/>
        <color rgb="FF0D0D0D"/>
        <rFont val="B Titr"/>
        <charset val="178"/>
      </rPr>
      <t>وضعیت رویداد مخاطره آمیز</t>
    </r>
    <r>
      <rPr>
        <b/>
        <sz val="14"/>
        <color rgb="FF0D0D0D"/>
        <rFont val="B Nazanin"/>
        <charset val="178"/>
      </rPr>
      <t xml:space="preserve">
• مخاطره‏وجود‏دارد 
• مخاطره‏وجود‏ندارد 
• وجود‏مخاطره‏بررسی‏نشده</t>
    </r>
  </si>
  <si>
    <t xml:space="preserve">مخاطره‏وجود‏ندارد </t>
  </si>
  <si>
    <t>برنامه‏بهبودنیاز‏ندارد</t>
  </si>
  <si>
    <t>برنامه‏بهبودوجود‏دارد</t>
  </si>
  <si>
    <t>برنامه‏بهبودوجود‏ندارد</t>
  </si>
  <si>
    <t>حالت های مختلف اقدام کنترلی نسبت به رویداد مخاطره آمیز</t>
  </si>
  <si>
    <t>حالت های مختلف رویداد مخاطره آمیز نسبت به توصیف</t>
  </si>
  <si>
    <t>حالت های مختلف برنامه بهبود و ارتقا نسبت به اقدام کنترلی</t>
  </si>
  <si>
    <t>اقدام‏کنترلی</t>
  </si>
  <si>
    <t>از گام دوم منتقل می شود</t>
  </si>
  <si>
    <t>وضعیت در بخش توصیف</t>
  </si>
  <si>
    <t>برنامه‏پایش‏بهره‏برداری‏وجوددارد</t>
  </si>
  <si>
    <t>برنامه‏پایش‏بهره‏برداری‏وجودندارد</t>
  </si>
  <si>
    <t>حالت های مختلف برنامه پایش بهره برداری نسبت به اقدام کنترلی</t>
  </si>
  <si>
    <t xml:space="preserve">نهاد متولی
( آبفا/ غیر) </t>
  </si>
  <si>
    <t>آبفا</t>
  </si>
  <si>
    <t xml:space="preserve">اعتبار سنجي كارايي برنامه‌ي ايمني آب برنامه‌ي پايش انطباق آب توليدي با استاندارد </t>
  </si>
  <si>
    <t xml:space="preserve"> ممیزی داخلی و خوداظهاری با امضاء و تایید همه اعضاء کمیته( مطابق فایل اکسل خود ارزیابی کارگروه برنامه ایمنی آب شرکت مهندسی )</t>
  </si>
  <si>
    <t>گام دهم: انجام بازبيني دوره‌اي برنامه‌ي ايمني آب</t>
  </si>
  <si>
    <t>وجود دارد /
وجود ندارد</t>
  </si>
  <si>
    <r>
      <rPr>
        <b/>
        <sz val="16"/>
        <color rgb="FF0D0D0D"/>
        <rFont val="B Nazanin"/>
        <charset val="178"/>
      </rPr>
      <t>د</t>
    </r>
    <r>
      <rPr>
        <b/>
        <sz val="14"/>
        <color rgb="FF0D0D0D"/>
        <rFont val="B Nazanin"/>
        <charset val="178"/>
      </rPr>
      <t>-  توسعه، اجرا و نگهداری یک برنامه بهبود و ارتقاء - مصرف کننده</t>
    </r>
  </si>
  <si>
    <t>وضعیت بندهای
 گام هفتم</t>
  </si>
  <si>
    <t>جدول راهنمای فایل اکسل خود ارزیابی- حالت های مختلف گام های برنامه ایمنی نسبت به یکدیگر شامل  گام دوم،گام سوم و چهارم و گام ششم</t>
  </si>
  <si>
    <t>وضعیت‏توصیف</t>
  </si>
  <si>
    <t>پایش‏بهره‏برداری‏</t>
  </si>
  <si>
    <r>
      <t xml:space="preserve">اقدام‏کنترلی‏وجود‏داردکافی‏است
</t>
    </r>
    <r>
      <rPr>
        <b/>
        <sz val="10"/>
        <color rgb="FFFF0000"/>
        <rFont val="B Mitra"/>
        <charset val="178"/>
      </rPr>
      <t>کسب امتیاز کامل</t>
    </r>
  </si>
  <si>
    <r>
      <t xml:space="preserve">وجود ندارد
</t>
    </r>
    <r>
      <rPr>
        <b/>
        <sz val="10"/>
        <color rgb="FFFF0000"/>
        <rFont val="B Mitra"/>
        <charset val="178"/>
      </rPr>
      <t>کسر امتیاز</t>
    </r>
  </si>
  <si>
    <r>
      <t xml:space="preserve">مخاطره‏وجود‏ندارد
</t>
    </r>
    <r>
      <rPr>
        <b/>
        <sz val="10"/>
        <color rgb="FFFF0000"/>
        <rFont val="B Mitra"/>
        <charset val="178"/>
      </rPr>
      <t>از سرجمع حذف شود</t>
    </r>
  </si>
  <si>
    <r>
      <t xml:space="preserve">وجود دارد
</t>
    </r>
    <r>
      <rPr>
        <b/>
        <sz val="10"/>
        <color rgb="FFFF0000"/>
        <rFont val="B Mitra"/>
        <charset val="178"/>
      </rPr>
      <t>کسب امتیاز کامل</t>
    </r>
  </si>
  <si>
    <r>
      <t xml:space="preserve">مخاطره‏وجود‏دارد
</t>
    </r>
    <r>
      <rPr>
        <b/>
        <sz val="10"/>
        <color rgb="FF0070C0"/>
        <rFont val="B Mitra"/>
        <charset val="178"/>
      </rPr>
      <t>توضیح :در حالتی که آلاینده ای در بخش توصیف وجود دارد امکان این که مخاطره وجود نداشته باشد نیست.</t>
    </r>
  </si>
  <si>
    <t>برنامه بهبود و ارتقا‏</t>
  </si>
  <si>
    <r>
      <t xml:space="preserve">وجود دارد
</t>
    </r>
    <r>
      <rPr>
        <b/>
        <sz val="10"/>
        <color rgb="FFFF0000"/>
        <rFont val="B Mitra"/>
        <charset val="178"/>
      </rPr>
      <t>کسب امتیاز</t>
    </r>
  </si>
  <si>
    <t>نهاد متولی
(آبفا/ غیر)</t>
  </si>
  <si>
    <r>
      <rPr>
        <b/>
        <sz val="14"/>
        <color rgb="FF0D0D0D"/>
        <rFont val="B Titr"/>
        <charset val="178"/>
      </rPr>
      <t>وضعیت</t>
    </r>
    <r>
      <rPr>
        <b/>
        <sz val="11"/>
        <color rgb="FF0D0D0D"/>
        <rFont val="B Nazanin"/>
        <charset val="178"/>
      </rPr>
      <t xml:space="preserve">
وجود دارد /ندارد </t>
    </r>
  </si>
  <si>
    <r>
      <rPr>
        <b/>
        <sz val="11"/>
        <color rgb="FF0D0D0D"/>
        <rFont val="B Titr"/>
        <charset val="178"/>
      </rPr>
      <t>نهاد متولی</t>
    </r>
    <r>
      <rPr>
        <b/>
        <sz val="11"/>
        <color rgb="FF0D0D0D"/>
        <rFont val="B Nazanin"/>
        <charset val="178"/>
      </rPr>
      <t xml:space="preserve">
( آبفا/ غیر) </t>
    </r>
  </si>
  <si>
    <t>امتیاز
شرکت آبفا</t>
  </si>
  <si>
    <r>
      <t xml:space="preserve">امتیاز ممیزی
</t>
    </r>
    <r>
      <rPr>
        <b/>
        <sz val="8"/>
        <color theme="1"/>
        <rFont val="B Titr"/>
        <charset val="178"/>
      </rPr>
      <t xml:space="preserve">ارائه به کمیته ملی </t>
    </r>
  </si>
  <si>
    <t>امتیاز خود ارزیابی
(توسط شرکت)</t>
  </si>
  <si>
    <t>امتیاز شرکت آبفا</t>
  </si>
  <si>
    <r>
      <t xml:space="preserve">امتیاز ممیزی
</t>
    </r>
    <r>
      <rPr>
        <b/>
        <sz val="8"/>
        <color theme="1"/>
        <rFont val="B Titr"/>
        <charset val="178"/>
      </rPr>
      <t xml:space="preserve"> ارائه به کمیته ملی  </t>
    </r>
  </si>
  <si>
    <t>امتیاز  خود ارزیابی
(توسط شرکت)</t>
  </si>
  <si>
    <t>امتیاز 
شرکت آبفا</t>
  </si>
  <si>
    <t xml:space="preserve">امتیاز ممیزی 
ارائه به کمیته ملی  </t>
  </si>
  <si>
    <r>
      <t xml:space="preserve">امتیاز ممیزی 
</t>
    </r>
    <r>
      <rPr>
        <b/>
        <sz val="8"/>
        <color theme="1"/>
        <rFont val="B Titr"/>
        <charset val="178"/>
      </rPr>
      <t xml:space="preserve"> ارائه به کمیته ملی  </t>
    </r>
  </si>
  <si>
    <t>امتیازخود ارزیابی
(توسط شرکت)</t>
  </si>
  <si>
    <r>
      <t xml:space="preserve">امتیاز
</t>
    </r>
    <r>
      <rPr>
        <b/>
        <sz val="10"/>
        <color theme="1"/>
        <rFont val="B Titr"/>
        <charset val="178"/>
      </rPr>
      <t xml:space="preserve"> شرکت آبفا</t>
    </r>
  </si>
  <si>
    <r>
      <t xml:space="preserve">امتیاز ممیزی
 </t>
    </r>
    <r>
      <rPr>
        <b/>
        <sz val="8"/>
        <color theme="1"/>
        <rFont val="B Titr"/>
        <charset val="178"/>
      </rPr>
      <t>ارائه به کمیته ملی</t>
    </r>
  </si>
  <si>
    <t>امتیاز خود ارزیابی
 (توسط شرکت)</t>
  </si>
  <si>
    <r>
      <t xml:space="preserve">امتیاز ممیزی </t>
    </r>
    <r>
      <rPr>
        <b/>
        <sz val="8"/>
        <color theme="1"/>
        <rFont val="B Titr"/>
        <charset val="178"/>
      </rPr>
      <t xml:space="preserve">
ارائه به کمیته ملی  </t>
    </r>
  </si>
  <si>
    <t>ارائه گزارش تحلیلی فشار آب در شبکه توزیع
نقشه بیشینه و کمینه فشار در شبکه توزیع - نقشه وضعیت محدوده هایی که فشار بیش یا کمتر از استاندارد را داشته اند.</t>
  </si>
  <si>
    <t>خطوط انتقال و شبکه توزیع (60 امتیاز)</t>
  </si>
  <si>
    <t>مخازن ذخیره (90 امتیاز)</t>
  </si>
  <si>
    <t>ج)   ارائه برنامه پایش بهره برداري اقدام های کنترلی موجود - خطوط انتقال، مخازن ذخیره و شبکه توزیع( 150 امتیاز)</t>
  </si>
  <si>
    <t>بروز اختلال در واحدهای فرآیندی تصفیه خانه آب شامل :( 100امتیاز)</t>
  </si>
  <si>
    <t>ورود مواد آلاینده غیر متعارف در آبگیر تصفیه خانه آب شامل :( 30امتیاز)</t>
  </si>
  <si>
    <t>ب-  ارائه برنامه پایش بهره برداري اقدام های کنترلی موجود -تصفیه خانه آب ( 130 امتیاز)</t>
  </si>
  <si>
    <t xml:space="preserve"> ارائه برنامه پایش بهره برداري اقدام های کنترلی موجود در مورد چاه های آب شرب  :( 70امتیاز)</t>
  </si>
  <si>
    <t>د-  ارائه برنامه پایش بهره برداري اقدام های کنترلی موجود- مصرف کننده  (90 امتیاز)</t>
  </si>
  <si>
    <r>
      <t xml:space="preserve"> برنامه‌ي پايش انطباق آب توليدي با استاندارد-</t>
    </r>
    <r>
      <rPr>
        <b/>
        <sz val="14"/>
        <color rgb="FFFF0000"/>
        <rFont val="B Nazanin"/>
        <charset val="178"/>
      </rPr>
      <t xml:space="preserve"> مخازن ذخیره و </t>
    </r>
    <r>
      <rPr>
        <b/>
        <sz val="14"/>
        <color rgb="FF0D0D0D"/>
        <rFont val="B Nazanin"/>
        <charset val="178"/>
      </rPr>
      <t>شبکه توزیع - توسط ناظر مستقل خارجی- وزارت بهداشت ( 800امتیاز)</t>
    </r>
  </si>
  <si>
    <t>وضعیت بندهای
 هشتم و نهم و دهم</t>
  </si>
  <si>
    <t>وضعیت بندهای
 گام اول</t>
  </si>
  <si>
    <r>
      <t xml:space="preserve">وضعیت 
</t>
    </r>
    <r>
      <rPr>
        <b/>
        <sz val="6"/>
        <color theme="1"/>
        <rFont val="B Mitra"/>
        <charset val="178"/>
      </rPr>
      <t>وجود دارد/ ندارد</t>
    </r>
  </si>
  <si>
    <t>•‏اقدام‏کنترلی‏وجود‏داردکافی‏است
•اقدام‏کنترلی‏وجود‏داردکافی‏نیست
•‏اقدام‏کنترلی‏وجود‏ندارد
•‏وجود‏اقدام‏کنترلی‏بررسی‏نشده</t>
  </si>
  <si>
    <t>برنامه‏بهبودوارتقا‏وجود‏دارد
برنامه‏بهبود‏و‏ارتقا‏وجود‏ندارد
برنامه‏بهبودوارتقانیازندارد.</t>
  </si>
  <si>
    <t>امتیاز‏‏خود‏ ارزیابی
(توسط‏شرکت)</t>
  </si>
  <si>
    <r>
      <t xml:space="preserve">نیازندارد
</t>
    </r>
    <r>
      <rPr>
        <b/>
        <sz val="10"/>
        <color rgb="FFFF0000"/>
        <rFont val="B Mitra"/>
        <charset val="178"/>
      </rPr>
      <t>از سرجمع حذف شود</t>
    </r>
  </si>
  <si>
    <t xml:space="preserve">‏بررسی‏شده‏وجود‏دارد
‏بررسی‏شده‏وجود‏ندارد
بررسی‏نشده
</t>
  </si>
  <si>
    <t>بخش مربوط به آلاینده ها و تصفیه خانه آب</t>
  </si>
  <si>
    <t>بخش مربوط به آبفا و مشخصات حوضه آبریز و منابع زیر زمینی</t>
  </si>
  <si>
    <r>
      <t xml:space="preserve">بررسی‏نشده
</t>
    </r>
    <r>
      <rPr>
        <b/>
        <sz val="10"/>
        <color rgb="FFFF0000"/>
        <rFont val="B Mitra"/>
        <charset val="178"/>
      </rPr>
      <t>کسر کل امتیاز</t>
    </r>
  </si>
  <si>
    <r>
      <t xml:space="preserve">وجود ندارد
</t>
    </r>
    <r>
      <rPr>
        <b/>
        <sz val="10"/>
        <color rgb="FFFF0000"/>
        <rFont val="B Mitra"/>
        <charset val="178"/>
      </rPr>
      <t>کسر کل امتیاز</t>
    </r>
  </si>
  <si>
    <r>
      <t xml:space="preserve"> درمحیطوجودندارد</t>
    </r>
    <r>
      <rPr>
        <b/>
        <sz val="10"/>
        <color rgb="FFFF0000"/>
        <rFont val="B Mitra"/>
        <charset val="178"/>
      </rPr>
      <t xml:space="preserve">
از سرجمع حذف شود</t>
    </r>
  </si>
  <si>
    <r>
      <t xml:space="preserve">ارائه‏نشده
</t>
    </r>
    <r>
      <rPr>
        <b/>
        <sz val="10"/>
        <color rgb="FFFF0000"/>
        <rFont val="B Mitra"/>
        <charset val="178"/>
      </rPr>
      <t>کسر کل امتیاز</t>
    </r>
  </si>
  <si>
    <r>
      <t xml:space="preserve">ارائه شده-کامل-ناقص
</t>
    </r>
    <r>
      <rPr>
        <b/>
        <sz val="10"/>
        <color rgb="FFFF0000"/>
        <rFont val="B Mitra"/>
        <charset val="178"/>
      </rPr>
      <t>کسب کل یا بخشی از امتیاز</t>
    </r>
  </si>
  <si>
    <t>ارائه‏نشده</t>
  </si>
  <si>
    <t>ارائه‏شده‏کامل‏یاناقص</t>
  </si>
  <si>
    <r>
      <t xml:space="preserve">اقدام‏کنترلی‏وجود‏ندارد
</t>
    </r>
    <r>
      <rPr>
        <b/>
        <sz val="10"/>
        <color rgb="FFFF0000"/>
        <rFont val="B Mitra"/>
        <charset val="178"/>
      </rPr>
      <t>از سرجمع حذف شود</t>
    </r>
  </si>
  <si>
    <t xml:space="preserve">مشخصات عمومي حوضه آبريز (آبخوان) </t>
  </si>
  <si>
    <t>رعایت شده</t>
  </si>
  <si>
    <t>رعایت نشده</t>
  </si>
  <si>
    <r>
      <t xml:space="preserve">ارائه شده-کامل-ناقص
</t>
    </r>
    <r>
      <rPr>
        <b/>
        <sz val="10"/>
        <color rgb="FFFF0000"/>
        <rFont val="B Mitra"/>
        <charset val="178"/>
      </rPr>
      <t>کسب کل یا بخشی از امتیاز</t>
    </r>
  </si>
  <si>
    <r>
      <t xml:space="preserve">بررسی‏نشده
 </t>
    </r>
    <r>
      <rPr>
        <b/>
        <sz val="10"/>
        <color rgb="FFFF0000"/>
        <rFont val="B Mitra"/>
        <charset val="178"/>
      </rPr>
      <t>کسر کل امتیاز</t>
    </r>
  </si>
  <si>
    <r>
      <t xml:space="preserve">بررسی یا ارائه نشده
</t>
    </r>
    <r>
      <rPr>
        <b/>
        <sz val="10"/>
        <color rgb="FFFF0000"/>
        <rFont val="B Mitra"/>
        <charset val="178"/>
      </rPr>
      <t>کسر کل امتیاز</t>
    </r>
  </si>
  <si>
    <r>
      <t xml:space="preserve">بررسی یا ارائه نشده
</t>
    </r>
    <r>
      <rPr>
        <b/>
        <sz val="10"/>
        <color rgb="FFFF0000"/>
        <rFont val="B Mitra"/>
        <charset val="178"/>
      </rPr>
      <t>کسر امتیاز</t>
    </r>
  </si>
  <si>
    <r>
      <t xml:space="preserve">‏بررسی‏نشده
</t>
    </r>
    <r>
      <rPr>
        <b/>
        <sz val="10"/>
        <color rgb="FFFF0000"/>
        <rFont val="B Mitra"/>
        <charset val="178"/>
      </rPr>
      <t>کسر امتیاز</t>
    </r>
  </si>
  <si>
    <r>
      <t xml:space="preserve">‏بررسی‏نشده
</t>
    </r>
    <r>
      <rPr>
        <b/>
        <sz val="10"/>
        <color rgb="FFFF0000"/>
        <rFont val="B Mitra"/>
        <charset val="178"/>
      </rPr>
      <t>کسر کل امتیاز</t>
    </r>
  </si>
  <si>
    <t>درمحیطوجودندارد</t>
  </si>
  <si>
    <t>اقدام‏کنترلی‏نیاز‏ندارد</t>
  </si>
  <si>
    <r>
      <t xml:space="preserve">اقدام‏کنترلی‏نیاز ندارد
</t>
    </r>
    <r>
      <rPr>
        <b/>
        <sz val="10"/>
        <color rgb="FFFF0000"/>
        <rFont val="B Mitra"/>
        <charset val="178"/>
      </rPr>
      <t>از سرجمع حذف شود</t>
    </r>
  </si>
  <si>
    <r>
      <rPr>
        <b/>
        <sz val="14"/>
        <color rgb="FF0D0D0D"/>
        <rFont val="B Titr"/>
        <charset val="178"/>
      </rPr>
      <t xml:space="preserve">وضعیت اقدام کنترلی </t>
    </r>
    <r>
      <rPr>
        <b/>
        <sz val="14"/>
        <color rgb="FF0D0D0D"/>
        <rFont val="B Nazanin"/>
        <charset val="178"/>
      </rPr>
      <t xml:space="preserve">
• اقدام کنترلی وجود داردکافی است
•اقدام کنترلی وجود داردکافی نیست
• اقدام کنترلی وجود ندارد
• اقدام کنترلی نیاز ندارد
• وجود اقدام کنترلی بررسی نشده</t>
    </r>
  </si>
  <si>
    <t>برنامه‏پایش‏بهره‏برداری‏نیازندارد</t>
  </si>
  <si>
    <t>IF(P12="اقدام‏کنترلی‏وجود‏داردکافی‏است";$Z$3:$Z$4;IF(P12="اقدام‏کنترلی‏وجود‏داردکافی‏نیست";$Z$7:$Z$8;IF(P12="اقدام‏کنترلی‏وجود‏ندارد";$AB$3:$AB$3;IF(P12="وجود‏اقدام‏کنترلی‏برر‏سی‏نشده";$AB$7:$AB$7;if(p12="اقدام‏کنترلی‏نیاز‏ندارد";$AD$3:$AD$3;0)))))</t>
  </si>
  <si>
    <t>فرمول مورد استفاده در ستون وضعیت پایش اقدام های کنترلی موجود</t>
  </si>
  <si>
    <t>جدول راهنمای فایل اکسل خود ارزیابی- حالت های مختلف گام های برنامه ایمنی نسبت به یکدیگر شامل  گام دوم،گام سوم و چهارم و گام پنجم</t>
  </si>
  <si>
    <r>
      <t xml:space="preserve">اقدام‏کنترلی‏وجود‏داردکافی‏است یا
اقدام‏کنترلی‏وجود‏داردکافی‏‏نیست 
</t>
    </r>
    <r>
      <rPr>
        <b/>
        <sz val="10"/>
        <color rgb="FFFF0000"/>
        <rFont val="B Mitra"/>
        <charset val="178"/>
      </rPr>
      <t xml:space="preserve">کسب امتیاز </t>
    </r>
  </si>
  <si>
    <r>
      <t xml:space="preserve">گام ششم: برنامه پایش بهره برداري اقدام های کنترلی و انجام اقدام‌های اصلاحی 
</t>
    </r>
    <r>
      <rPr>
        <sz val="12"/>
        <color rgb="FFFF0000"/>
        <rFont val="B Titr"/>
        <charset val="178"/>
      </rPr>
      <t>ستون های Oو N  حاوی وضعیت توصیف و وضعیت رویداد مخاطره آمیز پنهان شده (Hide)</t>
    </r>
  </si>
  <si>
    <r>
      <t xml:space="preserve">اقدام‏کنترلی‏وجود‏ندارد
</t>
    </r>
    <r>
      <rPr>
        <b/>
        <sz val="10"/>
        <color rgb="FFFF0000"/>
        <rFont val="B Mitra"/>
        <charset val="178"/>
      </rPr>
      <t>کسب امتیاز کامل</t>
    </r>
  </si>
  <si>
    <r>
      <t xml:space="preserve">وجود‏ندارد
</t>
    </r>
    <r>
      <rPr>
        <b/>
        <sz val="10"/>
        <color rgb="FFFF0000"/>
        <rFont val="B Mitra"/>
        <charset val="178"/>
      </rPr>
      <t>کسر امتیاز</t>
    </r>
  </si>
  <si>
    <r>
      <t xml:space="preserve">نیاز‏ندارد
</t>
    </r>
    <r>
      <rPr>
        <b/>
        <sz val="10"/>
        <color rgb="FFFF0000"/>
        <rFont val="B Mitra"/>
        <charset val="178"/>
      </rPr>
      <t>از سرجمع حذف شود</t>
    </r>
  </si>
  <si>
    <t>امتیاز کمیته استانی</t>
  </si>
  <si>
    <r>
      <t xml:space="preserve">اقدام‏کنترلی‏وجود‏داردکافی‏‏نیست یا 
اقدام کنترلی وجود ندارد
</t>
    </r>
    <r>
      <rPr>
        <b/>
        <sz val="10"/>
        <color rgb="FFFF0000"/>
        <rFont val="B Mitra"/>
        <charset val="178"/>
      </rPr>
      <t xml:space="preserve">کسر امتیاز </t>
    </r>
  </si>
  <si>
    <t>کد سند: TA-WSP-01/00   تاریخ 1399/12/05</t>
  </si>
  <si>
    <t>صدور ابلاغ برای اعضاء کمیته داخلی برنامه ایمنی آب شرکت آب و فاضلاب</t>
  </si>
  <si>
    <t>بیان وضعیت حریم بانی رودخانه یا دریاچه</t>
  </si>
  <si>
    <t>منابع آب سطحی</t>
  </si>
  <si>
    <t xml:space="preserve">
گام دوم 
وضعیت درمرحله توصیف</t>
  </si>
  <si>
    <r>
      <rPr>
        <b/>
        <sz val="14"/>
        <color rgb="FF0D0D0D"/>
        <rFont val="B Titr"/>
        <charset val="178"/>
      </rPr>
      <t>گام سوم و چهارم:
وضعیت رویداد مخاطره آمیز</t>
    </r>
    <r>
      <rPr>
        <b/>
        <sz val="14"/>
        <color rgb="FF0D0D0D"/>
        <rFont val="B Nazanin"/>
        <charset val="178"/>
      </rPr>
      <t xml:space="preserve">
• مخاطره‏وجود‏دارد 
• مخاطره‏وجود‏ندارد 
• وجود‏مخاطره‏بررسی‏نشده</t>
    </r>
  </si>
  <si>
    <r>
      <rPr>
        <b/>
        <sz val="12"/>
        <color rgb="FF0D0D0D"/>
        <rFont val="B Titr"/>
        <charset val="178"/>
      </rPr>
      <t xml:space="preserve">گام سوم و چهارم:
وضعیت اقدام کنترلی </t>
    </r>
    <r>
      <rPr>
        <b/>
        <sz val="14"/>
        <color rgb="FF0D0D0D"/>
        <rFont val="B Nazanin"/>
        <charset val="178"/>
      </rPr>
      <t xml:space="preserve">
• اقدام کنترلی وجود داردکافی است
•اقدام کنترلی وجود داردکافی نیست
• اقدام کنترلی وجود ندارد
• وجود اقدام کنترلی بررسی نشده</t>
    </r>
  </si>
  <si>
    <r>
      <rPr>
        <b/>
        <sz val="12"/>
        <color rgb="FF0D0D0D"/>
        <rFont val="B Titr"/>
        <charset val="178"/>
      </rPr>
      <t>گام ششم:
وضعیت پایش اقدام های کنترلی موجود</t>
    </r>
    <r>
      <rPr>
        <b/>
        <sz val="14"/>
        <color rgb="FF0D0D0D"/>
        <rFont val="B Nazanin"/>
        <charset val="178"/>
      </rPr>
      <t xml:space="preserve">
• برنامه‏پایش‏بهره‏برداری‏وجوددارد
• برنامه‏پایش‏بهره‏برداری‏وجودندارد
• برنامه پایش‏بهره‏برداری‏نیاز‏ندارد
</t>
    </r>
  </si>
  <si>
    <t>گام پنجم</t>
  </si>
  <si>
    <t>امتیاز
 کسب شده</t>
  </si>
  <si>
    <r>
      <t>ثبات درعضویت نمایندگان  معرفی شده (</t>
    </r>
    <r>
      <rPr>
        <sz val="11"/>
        <color rgb="FF0D0D0D"/>
        <rFont val="B Nazanin"/>
        <charset val="178"/>
      </rPr>
      <t>بر مبنای</t>
    </r>
    <r>
      <rPr>
        <b/>
        <sz val="11"/>
        <color rgb="FF0D0D0D"/>
        <rFont val="B Nazanin"/>
        <charset val="178"/>
      </rPr>
      <t xml:space="preserve"> </t>
    </r>
    <r>
      <rPr>
        <sz val="11"/>
        <color theme="1"/>
        <rFont val="B Mitra"/>
        <charset val="178"/>
      </rPr>
      <t>جدول تغییر نمایندگان هر دفتر)</t>
    </r>
  </si>
  <si>
    <t>جدول ممیزی کارگروه استانی برنامه ایمنی آب</t>
  </si>
  <si>
    <t>جدول ممیزی کارگروه داخلی برنامه ایمنی آب شرکت آب و فاضلاب</t>
  </si>
  <si>
    <t>برگزاری منظم جلسات در شرکت آب و فاضلاب</t>
  </si>
  <si>
    <r>
      <t xml:space="preserve">حضور منظم همه نمایندگان دفاتر مختلف در کارگروه </t>
    </r>
    <r>
      <rPr>
        <sz val="11"/>
        <color theme="1"/>
        <rFont val="B Mitra"/>
        <charset val="178"/>
      </rPr>
      <t>(بر مبنای ارائه جدول میزان مشارکت هر دفتر در جلسات کارگروه)</t>
    </r>
  </si>
  <si>
    <t>وجود مستندات درخواست اطلاعات  با دفاتر عضو کارگروه و صورتجلسات کارگروه</t>
  </si>
  <si>
    <t>نفوذ آلودگی و یا افزایش کدورت در مواقع بروز بارندگی شدید و یا سیل از دهنه ی چاه و یا چشمه</t>
  </si>
  <si>
    <t xml:space="preserve">امکان نفوذ آلودگی  از طریق 1.کانال ها یا انهار حمل آب های آلوده یا پساب 2. رودخانه  در مجاورت چاه </t>
  </si>
  <si>
    <t>شهرداری</t>
  </si>
  <si>
    <t>استانداری</t>
  </si>
  <si>
    <t xml:space="preserve">بهداشت </t>
  </si>
  <si>
    <t>نفت</t>
  </si>
  <si>
    <t>کشاورزی</t>
  </si>
  <si>
    <t>محیط زیست</t>
  </si>
  <si>
    <t>آب و فاضلاب</t>
  </si>
  <si>
    <t>آب منطقه ای</t>
  </si>
  <si>
    <t>درصد تعداد چاه های تزریق به مخزن به کل چاه ها
تزریق مستقیم چاه به مخزن باعث ناپایداری شاخص های کیفیت و بهداشت آب می شود</t>
  </si>
  <si>
    <t>عنوان شاخص</t>
  </si>
  <si>
    <t xml:space="preserve">درصد  شست و شوي سالانه تمام مخازن - تعداد
</t>
  </si>
  <si>
    <t xml:space="preserve">امتیازخود ارزیابی
</t>
  </si>
  <si>
    <t xml:space="preserve">نام دستگاه های
 عضو کارگروه </t>
  </si>
  <si>
    <t>حداکثر امتیاز
حضور منظم</t>
  </si>
  <si>
    <t>حداکثر امتیاز ثبات در 
معرفی نماینده هر دستگاه</t>
  </si>
  <si>
    <t>صنعت ، معدن و تجارت</t>
  </si>
  <si>
    <t>امتیاز  حضور منظم نمایندگان</t>
  </si>
  <si>
    <t>جدول ارزیابی میزان مشارکت هر سازمان در جلسات کارگروه</t>
  </si>
  <si>
    <t>بخش الف-
 ارزیابی حضور منظم همه نمایندگان سازمان های مختلف در تیم</t>
  </si>
  <si>
    <t>بخش ب-
ارزیابی ثبات در عضویت نمایندگان  معرفی شده</t>
  </si>
  <si>
    <t xml:space="preserve">حداقل حجم مخزن مورد نیاز: حداقل 250 لیتر  مخزن به ازای هر نفر </t>
  </si>
  <si>
    <t>توضیح شاخص</t>
  </si>
  <si>
    <t>شاخص برای شهر مورد نظر</t>
  </si>
  <si>
    <t>عدم وجود سامانه گندزدایی گاز کلر در مجاورت مناطق مسکونی
سامانه گاز کلر  65 کیلویی زیر 100 متر و یک تنی زیر یک کیلومتر وجود نداشته باشد</t>
  </si>
  <si>
    <t xml:space="preserve">كفايت تخليه رسوبات شبكه توزيع - مانور سالانه هر شیر تخلیه از نوع 1 و 2 
</t>
  </si>
  <si>
    <t xml:space="preserve">كفايت شير هاي تخليه1و2 در شبكه توزيع
</t>
  </si>
  <si>
    <t>درصد سامانه گندزدایی ایمن از منظر عدم مجاورت مناطق مسکونی</t>
  </si>
  <si>
    <t>عدم قطعی آب به صورت منظم و برنامه ریزی شده در طول سال</t>
  </si>
  <si>
    <t>وجود نقشه به روز شده از تراكم مشتركين</t>
  </si>
  <si>
    <t xml:space="preserve">درصد حجم مخزن موجود به حجم مخزن مورد نياز </t>
  </si>
  <si>
    <t>ارائه مستنداتی مبنی بر تدوین برنامه نمونه برداری میکروبی بر اساس نقشه تراکم حوادث و نقشه انشعابات غیر مجاز</t>
  </si>
  <si>
    <t>وجود نقشه به روز از انشعابات غیر مجاز شناسایی شده در شبکه</t>
  </si>
  <si>
    <t>حداقل درصد100</t>
  </si>
  <si>
    <t>حداکثر درصد4</t>
  </si>
  <si>
    <t>حداکثر 1</t>
  </si>
  <si>
    <t>حداکثر 2 درصد</t>
  </si>
  <si>
    <t>عنوان امکان</t>
  </si>
  <si>
    <t>توضیح امکان</t>
  </si>
  <si>
    <t>وجود ناحيه بندي فشاري در شبکه توزیع</t>
  </si>
  <si>
    <t>تامین آب به صورت مستمر و بدون قطعی در طول سال</t>
  </si>
  <si>
    <t>دارد/ندارد</t>
  </si>
  <si>
    <t>امتیاز ثبات در عضویت نماینده هر دستگاه
یک بار تغییر در سال = عدم کسر امتیاز
دو بار تغییر در سال = کسر دو امتیاز 
بیش از 2 تغییر در سال= کسر3 امتیاز</t>
  </si>
  <si>
    <t>در حالت استاندارد کلیه نقاط انتهای شبکه و کوچه های بن بست باید دارای شیر تخلیه باشند.
حداقل شیرتخلیه در شهر دو برابر استاندارد نمونه برداری میکروبی ماهانه است.
به تایید اداره بهداشت</t>
  </si>
  <si>
    <t>حداقل مانور یک بار در سال کلیه شیر های تخلیه 
شیر تخلیه از نوع 1 و 2: شیر تخلیه در انتهای شبکه شاخه ای و کوچه های بن بست
نحوه محاسبه :نسبت شیر های تخلیه مانور شده به حداقل شیر تخلیه مورد نیاز 
به تایید اداره بهداشت</t>
  </si>
  <si>
    <t>عدم تزریق چاه مستقیم به شبکه
به تایید اداره بهداشت</t>
  </si>
  <si>
    <t>حداقل یک بار در سال شست و شوی کلیه مخازن
 به تایید اداره بهداشت</t>
  </si>
  <si>
    <t xml:space="preserve"> ارائه متوسط سرانه مصرف آب و متوسط سرانه تولید.</t>
  </si>
  <si>
    <t xml:space="preserve"> *: موارد الزامی: در صورتی که این آیتم در گزارش برنامه ایمنی آب ارائه نشده باشد گزارش مرجوع و وارد چرخه ممیزی نخواهد شد.</t>
  </si>
  <si>
    <t>2: در سامانه هایی که فاقد تصفیه خانه متعارف می باشند امتیاز مربوطه به صورت کامل در گام مرتبط در نظر گرفته می شود</t>
  </si>
  <si>
    <t>به منظور استفاده در تدوین برنام نمونه برداری</t>
  </si>
  <si>
    <t>به منظور اطمینان از پوشش کامل نمونه برداری از شبکه توزیع</t>
  </si>
  <si>
    <t>وجود نقشه به روز شده از نمونه برداری میکروبی سالانه در شبکه توزیع</t>
  </si>
  <si>
    <t>به منظور اطمینان از تدوین برنامه نمونه برداری برای پوشش مناطق با ریسک زیاد</t>
  </si>
  <si>
    <t>به منظور استفاده در تعیین مناطق با ریسک زیاد آلودگی در شبکه توزیع</t>
  </si>
  <si>
    <t>به منظور استفاده در تعیین مناطقی از شبکه با ریسک زیاد آلودگی در شبکه توزیع</t>
  </si>
  <si>
    <t xml:space="preserve">درصد  شست و شوي سالانه تمام مخازن - حجم
</t>
  </si>
  <si>
    <t>حداکثر نسبت حوادث شبکه به طول شبکه در سال</t>
  </si>
  <si>
    <t>درصد انشعابات غیر مجاز پیش بینی شده به کل انشعابات در  سال</t>
  </si>
  <si>
    <t>درصد حوادث انشعابات به کل تعداد انشعابات در سال</t>
  </si>
  <si>
    <t>تمام شبکه توزیع باید دارای ناحیه بندی فشاری باشد 
برای اطمینان از تامین فشار بهینه در شبکه توزیع</t>
  </si>
  <si>
    <t>وجود نقشه نقاط کور شبکه توزیع</t>
  </si>
  <si>
    <t>به منظور اطمینان از شناسایی نقاط با ریسک زیاد آلودگی</t>
  </si>
  <si>
    <r>
      <rPr>
        <b/>
        <sz val="12"/>
        <color theme="1" tint="4.9989318521683403E-2"/>
        <rFont val="Times New Roman"/>
        <family val="1"/>
      </rPr>
      <t xml:space="preserve"> </t>
    </r>
    <r>
      <rPr>
        <b/>
        <sz val="12"/>
        <color theme="1" tint="4.9989318521683403E-2"/>
        <rFont val="B Nazanin"/>
        <charset val="178"/>
      </rPr>
      <t xml:space="preserve">برگزاری منظم جلسات (دوماه یک بار،جلسه) </t>
    </r>
  </si>
  <si>
    <t>شرایط لازم برای انتخاب یک شهر به منظور اجرای برنامه ایمنی آّب و اعطای گواهی نامه در صورت کسب امتیاز حداقل 75 از ممیزی</t>
  </si>
  <si>
    <t xml:space="preserve"> شاخص</t>
  </si>
  <si>
    <t>میانگین کشوری این شاخص 4/1 درصد می باشد. ( بر مبنای اطلاعات سال 1399)</t>
  </si>
  <si>
    <t>میانگین کشوری این شاخص 1/7 درصد می باشد. ( بر مبنای اطلاعات سال 1399)</t>
  </si>
  <si>
    <t>میانگین کشوری این شاخص 0/9 می باشد. ( بر مبنای اطلاعات سال 1399)</t>
  </si>
  <si>
    <t xml:space="preserve">وجود نقشه تراكم و به روز شده از حوادث در شبکه توزیع </t>
  </si>
  <si>
    <t>تشکیل تیم
 (گام اول)
7 امتیاز</t>
  </si>
  <si>
    <t>دیاگرام کلی (2 امتیاز) و دیاگرام تصفیه خانه ( 1 امتیاز ) و به روز بودن آنها (آخرین بازنگری مربوط به یک سال اخیر باشد) *</t>
  </si>
  <si>
    <r>
      <t xml:space="preserve">برگزاری منظم جلسات </t>
    </r>
    <r>
      <rPr>
        <sz val="11"/>
        <color rgb="FF0D0D0D"/>
        <rFont val="B Nazanin"/>
        <charset val="178"/>
      </rPr>
      <t>(بر مبنای ارائه جدول تعداد جلسات برگزار شده در سال- هر دو ماه یک جلسه)</t>
    </r>
  </si>
  <si>
    <t>دستورعمل های مدیریتی و توسعه‌ي برنامه‌هاي پشتيباني
 (گام هشتم، نهم و دهم)
7 امتیاز</t>
  </si>
  <si>
    <t>گام سوم : شناسايي مخاطرات و رویدادهای مخاطره آمیز و ارزیابی ریسک اولیه
گام چهارم: اعتباربخشي اثر بخش بودن اقدام‌هاي كنترلی موجود، ارزيابي مجدد و رتبه بندي ريسك رويداد هاي مخاطره‌آميز 
 21  امتیاز</t>
  </si>
  <si>
    <t xml:space="preserve"> </t>
  </si>
  <si>
    <t xml:space="preserve"> متناسب سازی امتیاز</t>
  </si>
  <si>
    <t>امکان استفاده مشترکین از سامانه آبرسانی شخصی یا چاه شخصی در داخل محوطه مالک و احتمال ورود آب به داخل شبکه عمومی شهر. به ویژه برای مشترکینی همچون مراکز درمانی 
به ویژه بیمارستان ها، مراکز نگهداری سالمندان و سایر مشترکین آسیب پذیر</t>
  </si>
  <si>
    <t>امتیاز ثبات نمایندگان
این ستون با توجه به معیار معرفی شده محاسبه شود.</t>
  </si>
  <si>
    <t>تعداد جلسات کارگروه داخلی برنامه ایمنی آب 6 جلسه در سال می باشد</t>
  </si>
  <si>
    <t xml:space="preserve">امتیاز معادل 
از فرم های آبفا
 ستون امتیاز ممیزی
 ارائه به کمیته ملی </t>
  </si>
  <si>
    <t>حداکثر امتیاز
مطابق فرم های آبفا</t>
  </si>
  <si>
    <t xml:space="preserve">برنامه های آموزشی برای نیروی انسانی مرتبط با اجرای برنامه ایمنی آب </t>
  </si>
  <si>
    <t>دستورعمل های اجرایی در شرایط اضطرار و حوادث -قابل پیش بینی- اقدام اصلاحی 
(همچون اقدام اصلاحی شست و شوی مخزن ،اقدام  اصلاحی  در زمان عدم وجود  باقی مانده کلر در مخزن (در محدوده مورد انتظار)،  اقدام اصلاحی در زمان از کار افتادن سامانه گندزدایی</t>
  </si>
  <si>
    <t>دستور عمل های مقابله با شرایط حادثه بهره برداری - غیر قابل پیش بینی</t>
  </si>
  <si>
    <t>وجود برنامه ممیزی مشترکین به منظور شناسایی مشترکین که  از پمپ به صورت غیر اصولی(بدون مخزن ) استفاده می کنند.</t>
  </si>
  <si>
    <t>شناسایی کانون های آلاینده منابع آب  شامل حوضه آبریز، منابع آب سطحی و منایع آب زیرزمینی( 400 امتیاز)</t>
  </si>
  <si>
    <r>
      <t xml:space="preserve">ارایه دیاگرام کلی جریان ( 200 امتیاز)
</t>
    </r>
    <r>
      <rPr>
        <b/>
        <sz val="12"/>
        <color rgb="FFFF0000"/>
        <rFont val="B Nazanin"/>
        <charset val="178"/>
      </rPr>
      <t>دیاگرام جریان باید شامل منابع تامین ( چاه ، رودخانه و یا دریاچه سد)،تصفیه خانه، خطوط انتقال ،مخازن اصلی شهر و موقعیت شهر باشد.
در صورتی که منابع آلاینده عمده ای وجود دارد نمایش داده شود
 جهت جریان تامین آب مشخص باشد.
 لزوما نباید دارای مقیاس باشد.</t>
    </r>
  </si>
  <si>
    <t>نقشه مشخص کننده موقعیت جاده های اصلی یا فرعی در مجاورت رودخانه یا دریاچه سد</t>
  </si>
  <si>
    <t>امکان نفوذ آلودگی شیمیایی( اعم از مواد نفتی یا انواع دیگر مواد شیمیایی) ناشی از واژگونی تانکر های حامل مواد شیمیایی در چاه های مجاور جاده ها</t>
  </si>
  <si>
    <t>وجود/ عدم وجود 
منابع آب سطحی</t>
  </si>
  <si>
    <t>اطلاعات مربوط منابع آب سطحي (رودخانه ، دریاچه و برکه)
( درصورتی که منابع آب سطحی در حوزه آبریز ندارید گزینه درمحیط وجود ندارد انتخاب شود)</t>
  </si>
  <si>
    <r>
      <t xml:space="preserve">روند نتایج بررسی شکایات مردمی در خصوص کیفیت آب/ مستند سازی دریافت و بررسی نظرات مصرف کنندگان و ارائه آمار مربوطه
</t>
    </r>
    <r>
      <rPr>
        <b/>
        <sz val="12"/>
        <color rgb="FFFF0000"/>
        <rFont val="B Nazanin"/>
        <charset val="178"/>
      </rPr>
      <t>ویژه شرکت های آب و فاضلاب (200 امتیاز)</t>
    </r>
  </si>
  <si>
    <t xml:space="preserve"> ممیزی داخلی و خوداظهاری با امضاء و تایید همه اعضاء کمیته (500 امتیاز)</t>
  </si>
  <si>
    <t>ارائه اهم مصوبات و وضعیت اجرایی شدن آنها( با ذکر تاریخ  بررسی آخرین وضعیت) ,
 ارایه نتایج برنامه ایمنی آب در جلسه سلامت و امنیت غذایی ,وجود مستندات درخواست اطلاعات  با دستگاه های عضو کارگروه و صورتجلسات کارگروه</t>
  </si>
  <si>
    <t>تهیه لیست مادر مستندات( مستر لیست)
فقط در شهر مرکز استان موجود باشد کفایت می کند</t>
  </si>
  <si>
    <t xml:space="preserve">برنامه ی نگهداری پیشگیرانه و برنامه کالیبراسیون منظم تجهیزات پایش آب و فاضلاب </t>
  </si>
  <si>
    <t>برنامه ی نگهداری پیشگیرانه و برنامه کالیبراسیون منظم تجهیزات پایش بهداشت</t>
  </si>
  <si>
    <t>برنامه ی نگهداری پیشگیرانه و برنامه کالیبراسیون منظم تجهیزات پایش محیط زیست</t>
  </si>
  <si>
    <t>برنامه ی نگهداری پیشگیرانه و برنامه کالیبراسیون منظم تجهیزات پایش دیگر سازمان ها(صنعت ، کشاورزی و ..)</t>
  </si>
  <si>
    <t xml:space="preserve"> دستورعمل های بهره برداری از تصفیه خانه (در صورت عدم وجود تصفیه خانه امتیاز مربوطه لحاظ شود)</t>
  </si>
  <si>
    <t>ارائه لیست مشترکین با ریسک بالا همچون صنایع شیمیایی - پرورش دام و طیور  
(به منظور بررسی وضعیت شیر یک طرفه برای جلوگیری از بازگشت جریال مواد خطر ناک به داخل شبکه )
و همچنین امکان ورود آلودگی از طریق تجمع آلودگی در محفظه کنتور</t>
  </si>
  <si>
    <t>فاضلاب قالي شويي</t>
  </si>
  <si>
    <t>فاضلاب کارواش</t>
  </si>
  <si>
    <t>فاضلاب تفرج گاه ها و زیارت گاه ها رستوران ها</t>
  </si>
  <si>
    <t xml:space="preserve">ارائه نقشه جانمایی و جدول مشخصات شناسنامه ای از غسالخانه ها </t>
  </si>
  <si>
    <t xml:space="preserve">ارائه نقشه جانمایی و جدول مشخصات شناسنامه ای از قالي شويي ها </t>
  </si>
  <si>
    <t xml:space="preserve">ارائه نقشه جانمایی و جدول مشخصات شناسنامه ای از چاه جذبي فاضلاب </t>
  </si>
  <si>
    <t xml:space="preserve">ارائه نقشه جانمایی و جدول مشخصات شناسنامه ای از محل دفع نخاله هاي ساختماني </t>
  </si>
  <si>
    <t>نقشه‌ي حوضه آبريز
ارائه نقشه محدوده ی مطالعاتی (دشت) که منابع آبی (سطحی یا زیرزمینی) شهر مورد نظر در آن واقع شده</t>
  </si>
  <si>
    <t>ارائه وضعیت رعایت نظافت ظاهری محوطه چاه ( عدم تجمع زباله ، وسایل اضافه و ...)</t>
  </si>
  <si>
    <t xml:space="preserve">ارئه امکان نفوذ حیوانات موذی (جوندگان) به داخل بدنه چاه از طریق دهنه ی چاه </t>
  </si>
  <si>
    <t xml:space="preserve">ارائه امکان ورود آلودگي ناشي از تجهيزات چاه همچون روغن و مواد روانکاري از طریق دهنه ی چاه </t>
  </si>
  <si>
    <t xml:space="preserve">ارائه امکان ورود آلودگي ناشي از شست و شوي محوطه چاه از طریق دهنه ی چاه </t>
  </si>
  <si>
    <t>ارائه نفوذ آلودگی از طریق  چاه های جذبی فاضلاب در مجاورت چاه آب از بدنه ی چاه</t>
  </si>
  <si>
    <t>ارائه امکان نفوذ آلودگی شیمیایی( اعم از مواد نفتی یا انواع دیگر مواد شیمیایی) ناشی از واژگونی تانکر های حامل مواد شیمیایی در چاه های مجاور جاده ها</t>
  </si>
  <si>
    <t>تفرج گاه ها و زیارت گاه ها رستورا ها</t>
  </si>
  <si>
    <t xml:space="preserve">تفرج گاه ها و زیارت گاه ها رستوران </t>
  </si>
  <si>
    <t>انتقال آلودگی های فیزیکی شیمیایی و میکروبی از انشعابات مشترکین غیر خانکی( همچون صنعتی و ....) به شبکه های توزیع آب در صورت خرابی و یا فقدان شیر یک طرفه</t>
  </si>
  <si>
    <t>امتیاز این بخش به تشخیص ممیز می باشد (هر فعالیت بیشینه 250 امتیاز محسوب می شود)</t>
  </si>
  <si>
    <t>لیست فعالیت های مرتبط با برنامه بهبود و ارتقاء که در  اثر اجرای برنامه ایمنی آب اجرا شده اند  و به اتمام رسیده اند و دارای ریسک بالا  یا خیلی بالا بوده اند .</t>
  </si>
  <si>
    <t xml:space="preserve">تاریخ اجرا </t>
  </si>
  <si>
    <t>جمع امتیاز از 1000</t>
  </si>
  <si>
    <t>امتیاز 
خود ارزیابی</t>
  </si>
  <si>
    <t>امتیاز ویژه شرکت آبفا</t>
  </si>
  <si>
    <t>امتیاز ممیزی
 ارائه به کمیته ملی</t>
  </si>
  <si>
    <t xml:space="preserve">ارائه نقشه جانمایی و جدول مشخصات شناسنامه ای از تفرج گاه ها و زیارت گاه ها  و رستوران ها </t>
  </si>
  <si>
    <t xml:space="preserve">ارائه شاخص حجم مخازن مورد نياز بر اساس استاندارد جمعیتی </t>
  </si>
  <si>
    <t xml:space="preserve">ارائه گزارش سیمای کیفیت شبکه - فیزیکی و شیمیایی- سالانه - از سامانه LIMS </t>
  </si>
  <si>
    <t>جهاد کشاورزی</t>
  </si>
  <si>
    <t>شهرداری یا دهداری</t>
  </si>
  <si>
    <t>صمت</t>
  </si>
  <si>
    <t>بهداشت</t>
  </si>
  <si>
    <t>پخش و توزیع فراورده های نفتی</t>
  </si>
  <si>
    <t>صمت و جهاد</t>
  </si>
  <si>
    <t>ارائه گزارش سیمای کیفیت شبکه - میکروبی- سالانه - از سامانه LIMS</t>
  </si>
  <si>
    <t>ارائه گزارش سیمای کیفیت شبکه-فلزات سنگین- سالانه - از سامانه LIMS
در صورتی که در منابع عاملی از عامل های فلزات سنگین بیش از 70 درصد استاندارد باشد در غیر این صورت نیازی نیست.</t>
  </si>
  <si>
    <t>مخازن آب، خطوط انتقال و شبکه توزیع --ارائه جدول ويژگي‌هاي مخازن و شبکه توزیع-ارائه نقشه پراكندگي حوادث در شبکه - اطلاعات آب به حساب نیامده</t>
  </si>
  <si>
    <t>جدول و یا نقشه وضعیت نقطه ای میکروبی منابع زیرزمینی</t>
  </si>
  <si>
    <t>جدول و یا نقشه وضعیت نقطه ای عامل های مهم فیزیکی و شیمیایی چاه های منابع زیرزمینی
(ارایه نقشه در مواردی که میانگین و یا ماکزیمم عامل بالاتر از استاندارد باشد ضروریست)</t>
  </si>
  <si>
    <t>جدول و یا نقشه وضعیت نقطه ای عامل های مهم فلزات سنگین منابع زیرزمینی
(ارایه نقشه در مواردی که میانگین و یا ماکزیمم عامل بالاتر از استاندارد باشد ضروریست)</t>
  </si>
  <si>
    <t>انتقال آلودگی های فیزیکی شیمیایی و میکروبی از انشعابات مشترکین (به ویژه صنعتی یا پرورش دام یا طیور) به شبکه های توزیع آب در صورت خرابی و یا فقدان شیر یک طرفه</t>
  </si>
  <si>
    <t>ادرس گزارش</t>
  </si>
  <si>
    <t>شیت گام اول ردیف 24 ستون N</t>
  </si>
  <si>
    <t>شیت گام اول ردیف 25 ستون N+ردیف 29 ستون N</t>
  </si>
  <si>
    <t>شیت گام اول ردیف 26ستون N</t>
  </si>
  <si>
    <t>شیت گام اول ردیف 27ستون N</t>
  </si>
  <si>
    <t>شیت گام اول ردیف 28ستون N</t>
  </si>
  <si>
    <t>شیت گام دوم (ردیف 12 ستون O +ردیف 83 ستون O)</t>
  </si>
  <si>
    <t>شیت گام دوم جمع ردیف های (15تا18 ستون O)و(20تا25 ستون O)و(27تا33ستون O)و(35تا46 ستون O)</t>
  </si>
  <si>
    <t>شیت گام دوم جمع ردیف های (49 تا53 ستون O)و(55 تا63  ستون O)و(65 تا68 ستون O)و (ردیف 70 ستون  o) و(72تا 76 ستون o)</t>
  </si>
  <si>
    <t>شیت گام دوم جمع ردیف های (79تا81 ستون o)و ردیف های( 83 تا101 ستون o)</t>
  </si>
  <si>
    <t>شیت گام دوم جمع ردیف های (104 تا114 ستون O)و(116 تا125 ستون O)و(127 تا140 ستون O) و(142تا 145 ستون o)</t>
  </si>
  <si>
    <t>شیت گام دوم ردیف های( 147تا 154 ستون o)</t>
  </si>
  <si>
    <t>شیت گام سوم و چهارم جمع ردیف های (13تا17 ستون u)و(19تا26 ستون u)و(28تا31 ستون u)و (33 ستون u)و(35تا39ستون u)و(42تا46 ستون u)و(48تا53 ستون u)و(55تا58 ستون u)و(60ستون u)</t>
  </si>
  <si>
    <t>شیت گام سوم و چهارم جمع ردیف های (82تا84 ستون u)و(86تا95 ستون u)</t>
  </si>
  <si>
    <t>شیت گام سوم و چهارم جمع ردیف های (98تا106 ستون u)و(108تا111 ستون u)</t>
  </si>
  <si>
    <t>شیت گام سوم و چهارم جمع ردیف های (113تا117 ستون u)</t>
  </si>
  <si>
    <t>شیت گام ینجم ردیف 115 ستون u</t>
  </si>
  <si>
    <t>شیت گام ینجم ردیف 131  ستون o</t>
  </si>
  <si>
    <t>شیت گام ششم  ردیف 117 ستون v</t>
  </si>
  <si>
    <t>شیت گام هفتم  جمع ردیف های  11 تا16 ستون Q</t>
  </si>
  <si>
    <t>شیت گام هفتم  جمع ردیف های  18تا19 ستون Q</t>
  </si>
  <si>
    <t>شیت گام هفتم  ردیف 21ستون Q</t>
  </si>
  <si>
    <t>شیت گام هند جمع ردیف های 10تا15 ستون Q</t>
  </si>
  <si>
    <t>شیت گام هند جمع ردیف های 19 تا22 ستون Q</t>
  </si>
  <si>
    <t>شیت گام هند ردیف 17 ستون Q</t>
  </si>
  <si>
    <t>شیت گام هند ردیف 23 ستون Q</t>
  </si>
  <si>
    <t>امتیاز</t>
  </si>
  <si>
    <t xml:space="preserve">نقشه های تغییر روند حوضه آبریز </t>
  </si>
  <si>
    <t>مطالعات زمین شناسی</t>
  </si>
  <si>
    <t xml:space="preserve">نقشه گسل های حوضه آبریز </t>
  </si>
  <si>
    <t xml:space="preserve">نقشه محدوده مطالعاتی </t>
  </si>
  <si>
    <t xml:space="preserve">آب منطقه ای </t>
  </si>
  <si>
    <t>حوادث  حوضه آبریز که کیفیت  منابع آب را متاثر ساخته:آلودگی شیمیایی منابع آبی در اثر واژگونی تانکر حامل مواد نفتی</t>
  </si>
  <si>
    <t xml:space="preserve">حوادث  حوضه آبریز که کیفیت  منابع آب را متاثر ساخته:آلودگی شیمیایی منابع آبی در اثر   نشت مواد شیمیایی به داخل منابع </t>
  </si>
  <si>
    <t xml:space="preserve">حوادث  حوضه آبریز که کیفیت  منابع آب را متاثر ساخته:وقوع زلزله </t>
  </si>
  <si>
    <t>حوادث  حوضه آبریز که کیفیت  منابع آب را متاثر ساخته:وقوع سیل</t>
  </si>
  <si>
    <t>حوادث  حوضه آبریز که کیفیت  منابع آب را متاثر ساخته: خشکسالی و تغییر اقلیم</t>
  </si>
  <si>
    <t xml:space="preserve">اعلام سابقه حوادث در حوضه منابع آب که کیفیت  منابع آب را متاثر ساخته.
مثال: آلودگی شیمیایی منابع آبی در اثر واژگونی تانکر حامل مواد نفتی ، شکستگی خطوط انتقال نفت، نشت مواد شیمیایی به داخل منابع ، وقوع سیل... </t>
  </si>
  <si>
    <t>غسالخانه</t>
  </si>
  <si>
    <r>
      <t xml:space="preserve">الف- شناسايي رویدادهای مخاطره آمیز و ارزیابی ریسک - اقدام‌هاي كنترلی موجود، ارزيابي مجدد ريسك رويدادهاي مخاطره‌آميز -حوضه آبریز </t>
    </r>
    <r>
      <rPr>
        <sz val="12"/>
        <color theme="1"/>
        <rFont val="Sakkal Majalla"/>
      </rPr>
      <t>(</t>
    </r>
    <r>
      <rPr>
        <b/>
        <sz val="12"/>
        <color theme="1"/>
        <rFont val="B Mitra"/>
        <charset val="178"/>
      </rPr>
      <t xml:space="preserve"> </t>
    </r>
    <r>
      <rPr>
        <b/>
        <sz val="12"/>
        <color theme="1"/>
        <rFont val="B Nazanin"/>
        <charset val="178"/>
      </rPr>
      <t>منابع آب سطحی و زیرزمینی)</t>
    </r>
    <r>
      <rPr>
        <b/>
        <sz val="16"/>
        <color theme="1"/>
        <rFont val="B Nazanin"/>
        <charset val="178"/>
      </rPr>
      <t>(500 امتیاز)</t>
    </r>
    <r>
      <rPr>
        <b/>
        <sz val="12"/>
        <color theme="1"/>
        <rFont val="B Nazanin"/>
        <charset val="178"/>
      </rPr>
      <t xml:space="preserve">
</t>
    </r>
    <r>
      <rPr>
        <b/>
        <sz val="12"/>
        <color theme="5" tint="-0.499984740745262"/>
        <rFont val="B Nazanin"/>
        <charset val="178"/>
      </rPr>
      <t>منظور تاثیر منابع آلاینده فقط بر چا های آب شرب نیست و تاکید بر ایجاد آلودگی زیست محیطی بر کل حوضه آبریز  است</t>
    </r>
  </si>
  <si>
    <t xml:space="preserve">  حوضه آبریز -آلاینده های کشاورزی شامل: </t>
  </si>
  <si>
    <t>حوضه آبریز - ارتباط با آلاینده های بهداشتی شامل:</t>
  </si>
  <si>
    <t xml:space="preserve"> حوضه آبریز - ارتباط با آلاینده های شهری شامل:</t>
  </si>
  <si>
    <t>حوضه آبریز - ارتباط با آلاینده های صنعتی شامل:</t>
  </si>
  <si>
    <t xml:space="preserve"> آلاینده های کشاورزی شامل: </t>
  </si>
  <si>
    <t>آلاینده های شهری شامل:</t>
  </si>
  <si>
    <t xml:space="preserve"> آلاینده های صنعتی شامل:</t>
  </si>
  <si>
    <t xml:space="preserve"> آلاینده های بهداشتی شامل:</t>
  </si>
  <si>
    <t xml:space="preserve"> آلاینده های نفتی شامل:</t>
  </si>
  <si>
    <t>تعداد حضور نماینده دستگاه در جلسات- سال....
لطفا این ستون تکمیل شود</t>
  </si>
  <si>
    <t>تعداد تغییرات نماینده 
دستگاه- سال ...
لطفا این ستون تکمیل شود</t>
  </si>
  <si>
    <t xml:space="preserve">نقشه‌ي جانمایی مخازن آب  </t>
  </si>
  <si>
    <t>نقشه‌ي جانمایی سامانه‌هاي گندزدايي</t>
  </si>
  <si>
    <t xml:space="preserve">جدول مشخصات منابع زیر زمینی شامل حفاظت فیزیکی و سر چاهی و  نقشه موقعيت مكاني آنها 
(کاربری آب شرب ) </t>
  </si>
  <si>
    <r>
      <t xml:space="preserve">آلاینده های کشاورزی   </t>
    </r>
    <r>
      <rPr>
        <b/>
        <sz val="11"/>
        <color rgb="FFFF0000"/>
        <rFont val="B Titr"/>
        <charset val="178"/>
      </rPr>
      <t xml:space="preserve"> </t>
    </r>
  </si>
  <si>
    <t xml:space="preserve">ارائه نقشه جانمایی و جدول مشخصات شناسنامه ای  از دامداری های عمده </t>
  </si>
  <si>
    <t xml:space="preserve">آلاینده های شهری  </t>
  </si>
  <si>
    <t xml:space="preserve">آلاینده های صنعتی </t>
  </si>
  <si>
    <t xml:space="preserve">آلاینده های بهداشتی  </t>
  </si>
  <si>
    <t xml:space="preserve">آلاینده های نفتی  </t>
  </si>
  <si>
    <r>
      <t xml:space="preserve">ب- توصيف سيستم تامين آب-  سامانه‌ي تصفيه‌ي آب </t>
    </r>
    <r>
      <rPr>
        <b/>
        <sz val="12"/>
        <color rgb="FFFF0000"/>
        <rFont val="B Titr"/>
        <charset val="178"/>
      </rPr>
      <t xml:space="preserve">  (300 امتیاز)
در صورتی که تصفیه خانه آب وجود ندارد برای همه قلم های مربوطه گزینه در محیط وجود ندارد انتخاب شود.</t>
    </r>
  </si>
  <si>
    <t>ارائه شاخص درصد سامانه های گندزدایی تزریق به مخزن</t>
  </si>
  <si>
    <t xml:space="preserve">ارائه جدول وضعیت گندزدايي در مخزن </t>
  </si>
  <si>
    <t>ارائه شاخص شست و شوی مخازن سالانه</t>
  </si>
  <si>
    <t>ارائه جدول ويژگي‌هاي مخازن-وضعيت حفاظت فیزکی تهدید آلودگی و امکانات
 ( حجم، جنس، عمر، زمان ماند آب در مخزن، نشت از مخزن ، وجود شیر تخلیه مخزن ....).</t>
  </si>
  <si>
    <t xml:space="preserve">ارائه نقشه و جدول موقعیت و مشخصات انشعابات فضای سبز  شهرداری </t>
  </si>
  <si>
    <t xml:space="preserve">ارائه شاخص درصد چاه های تزریق مستقیم به شبکه </t>
  </si>
  <si>
    <t xml:space="preserve">ارائه آماری به صورت نمودار از محل های نمونه برداری به تفکیک نوع محل </t>
  </si>
  <si>
    <t xml:space="preserve">نقشه‌ي  جانمایی شيرهاي مهم (تخليه، آتش‌نشاني) </t>
  </si>
  <si>
    <t xml:space="preserve">ارائه شاخص کفایت شیر های تخلیه </t>
  </si>
  <si>
    <t>ارائه شاخص تخلیه رسوبا ت از شبکه توزیع</t>
  </si>
  <si>
    <t>ارائه نقشه محل هایی که در سال قبل مورد آزمون میکروبی قرار گرفته اند</t>
  </si>
  <si>
    <t>الف- حوضه آبریز/ منابع سطحی/منابع زیرزمینی</t>
  </si>
  <si>
    <t>حوادث  حوضه آبریز که کیفیت  منابع آب را متاثر ساخته:آلودگی شیمیایی منابع آبی در اثر  شکستگی خطوط انتقال نفت</t>
  </si>
  <si>
    <t xml:space="preserve"> مخاطره‏وجود‏دارد </t>
  </si>
  <si>
    <t>اقدام کنترلی وجود داردکافی است</t>
  </si>
  <si>
    <t>اقدام کنترلی وجود داردکافی نیست</t>
  </si>
  <si>
    <t>اقدام کنترلی وجود ندارد</t>
  </si>
  <si>
    <t>اقدام کنترلی نیاز ندارد</t>
  </si>
  <si>
    <t>وجود اقدام کنترلی بررسی نشده</t>
  </si>
  <si>
    <t xml:space="preserve"> امتیاز </t>
  </si>
  <si>
    <t>ارائه نقشه جانمایی و جدول مشخصات شناسنامه ای از پساب سامانه های تصفیه آب مانند (RO) شامل کل جامدات محلول، فلزات سنگین ، نیترات و ...</t>
  </si>
  <si>
    <t>پساب سامانه های تصفیه آب ( مانند RO) ...شامل کل جامدات محلول، فلزات سنگین ، نیترات و ...</t>
  </si>
  <si>
    <t>الف- حوضه آبریز/ منابع آب سطحی/منابع آب زیرزمینی</t>
  </si>
  <si>
    <t xml:space="preserve">الف- حوضه آبریز/منابع آب سطحی/منابه آب زیرزمینی </t>
  </si>
  <si>
    <t>‏امتیاز</t>
  </si>
  <si>
    <t>الف-  توسعه، اجرا و نگهداری یک برنامه بهبود و ارتقاء - حوضه آبریز</t>
  </si>
  <si>
    <t xml:space="preserve"> توسعه، اجرا و نگهداری یک برنامه بهبود و ارتقاء در حوضه آبریز  در ارتباط با آلاینده های کشاورزی شامل: </t>
  </si>
  <si>
    <r>
      <t xml:space="preserve"> توسعه، اجرا و نگهداری یک برنامه بهبود و ارتقاء </t>
    </r>
    <r>
      <rPr>
        <b/>
        <sz val="12"/>
        <color theme="1"/>
        <rFont val="B Mitra"/>
        <charset val="178"/>
      </rPr>
      <t xml:space="preserve">منابع آب زیر زمینی- چاه ها </t>
    </r>
  </si>
  <si>
    <t xml:space="preserve">برنامه‏بهبودوارتقا‏وجود‏دارد
</t>
  </si>
  <si>
    <t>برنامه‏بهبود‏و‏ارتقا‏وجود‏ندارد</t>
  </si>
  <si>
    <t>برنامه‏بهبودوارتقانیازندارد.</t>
  </si>
  <si>
    <t xml:space="preserve">ارائه گزارش اطلاعات کیفیت منابع آب زیرزمینی- بخش شرب - میکروبی- سالانه </t>
  </si>
  <si>
    <t>آبفا/آب منطقه ای</t>
  </si>
  <si>
    <t xml:space="preserve">آبفا/آب منطقه ای </t>
  </si>
  <si>
    <t xml:space="preserve">درک صحیح مفاهیم و ادبیات برنامه ایمنی آب </t>
  </si>
  <si>
    <t>تمامی ارگان ها</t>
  </si>
  <si>
    <t>• برنامه‏پایش‏بهره‏برداری‏وجودندارد</t>
  </si>
  <si>
    <r>
      <t xml:space="preserve">الف- ارائه برنامه پایش بهره برداري اقدام های کنترلی موجود -حوضه آبریز </t>
    </r>
    <r>
      <rPr>
        <b/>
        <sz val="16"/>
        <color theme="1"/>
        <rFont val="B Nazanin"/>
        <charset val="178"/>
      </rPr>
      <t xml:space="preserve"> (280 امتیاز)
</t>
    </r>
    <r>
      <rPr>
        <b/>
        <sz val="16"/>
        <color rgb="FFFF0000"/>
        <rFont val="B Nazanin"/>
        <charset val="178"/>
      </rPr>
      <t>منظور تاثیر منابع آلاینده فقط بر چا های آب شرب نیست و بر کل حوضه آبریز اعم از سطحی و زیر زمینی است</t>
    </r>
  </si>
  <si>
    <t xml:space="preserve"> توسعه، اجرا و نگهداری یک برنامه بهبود و ارتقاء در حوضه آبریز   در ارتباط با آلاینده های شهری شامل:</t>
  </si>
  <si>
    <t xml:space="preserve"> توسعه، اجرا و نگهداری یک برنامه بهبود و ارتقاء در حوضه آبریز  در ارتباط با آلاینده های صنعتی شامل:</t>
  </si>
  <si>
    <t xml:space="preserve"> توسعه، اجرا و نگهداری یک برنامه بهبود و ارتقاءدر حوضه آبریز  در ارتباط با آلاینده های بهداشتی شامل:</t>
  </si>
  <si>
    <t xml:space="preserve"> توسعه، اجرا و نگهداری یک برنامه بهبود و ارتقاء در حوضه آبریز   در ارتباط با آلاینده های نفتی شامل:</t>
  </si>
  <si>
    <t xml:space="preserve"> توسعه، اجرا و نگهداری یک برنامه بهبود و ارتقاء منابع آب زیر زمینی در ارتباط با آلاینده های کشاورزی شامل: </t>
  </si>
  <si>
    <t xml:space="preserve"> توسعه، اجرا و نگهداری یک برنامه بهبود و ارتقاء  منابع آب زیر زمینی  در ارتباط با آلاینده های شهری شامل:</t>
  </si>
  <si>
    <t xml:space="preserve"> توسعه، اجرا و نگهداری یک برنامه بهبود و ارتقاء  منابع آب زیر زمینی در ارتباط با آلاینده های صنعتی شامل:</t>
  </si>
  <si>
    <t xml:space="preserve"> توسعه، اجرا و نگهداری یک برنامه بهبود و ارتقاءمنابع آب زیرزمینی در ارتباط با آلاینده های بهداشتی شامل:</t>
  </si>
  <si>
    <t xml:space="preserve"> توسعه، اجرا و نگهداری یک برنامه بهبود و ارتقاء  منابع آب زیر زمینی در ارتباط با آلاینده های نفتی شامل:</t>
  </si>
  <si>
    <t>حوضه آبریز  -ارتباط با آلاینده های نفتی شامل:</t>
  </si>
  <si>
    <t xml:space="preserve"> در حوضه آبریز  در ارتباط با آلاینده های کشاورزی شامل: </t>
  </si>
  <si>
    <t xml:space="preserve"> در حوضه آبریز در ارتباط با آلاینده های شهری شامل:</t>
  </si>
  <si>
    <t xml:space="preserve"> در حوضه آبریز منابع  در ارتباط با آلاینده های صنعتی شامل:</t>
  </si>
  <si>
    <t>در حوضه آبریز منابع آب سطحی  در ارتباط با آلاینده های بهداشتی شامل:</t>
  </si>
  <si>
    <t xml:space="preserve"> در حوضه آبریز منابع  در ارتباط با آلاینده های نفتی شامل:</t>
  </si>
  <si>
    <r>
      <t xml:space="preserve"> ارائه برنامه پایش بهره برداري اقدام های کنترلی موجود </t>
    </r>
    <r>
      <rPr>
        <b/>
        <sz val="16"/>
        <color theme="1"/>
        <rFont val="Sakkal Majalla"/>
      </rPr>
      <t>–</t>
    </r>
    <r>
      <rPr>
        <b/>
        <sz val="16"/>
        <color theme="1"/>
        <rFont val="B Mitra"/>
        <charset val="178"/>
      </rPr>
      <t xml:space="preserve"> منابع آب زیر زمینی (280 امتیاز)</t>
    </r>
  </si>
  <si>
    <t>در  منابع آب زیرزمینی در ارتباط با آلاینده های شهری شامل:</t>
  </si>
  <si>
    <t xml:space="preserve">در منابع آب زیرزمینی در ارتباط با آلاینده های کشاورزی شامل: </t>
  </si>
  <si>
    <t xml:space="preserve"> در  منابع آب زیرزمینی در ارتباط با آلاینده های صنعتی شامل:</t>
  </si>
  <si>
    <t xml:space="preserve"> در  منابع آب زیر زمینی در ارتباط با آلاینده های بهداشتی شامل:</t>
  </si>
  <si>
    <t xml:space="preserve"> در  منابع آب زیر زمینی در ارتباط با آلاینده های نفتی شامل:</t>
  </si>
  <si>
    <t>برنامه پایش‏بهره‏برداری‏نیاز‏ندارد</t>
  </si>
  <si>
    <t>کد سند: TA-WSP-01/02   تاریخ 1402/04/01</t>
  </si>
  <si>
    <t xml:space="preserve">مجتمع های کشت و صنعت / زهآب زمین های کشاورزی </t>
  </si>
  <si>
    <t xml:space="preserve">خروجي تصفيه خانه فاضلاب/  ورود فاضلاب خام خانگی روستاها و شهرهای حاشیه رودخانه </t>
  </si>
  <si>
    <t xml:space="preserve">سامانه های تصفیه آب  ( آب شیرین کن-RO) </t>
  </si>
  <si>
    <t xml:space="preserve">نقشه جانمایی آب شیرین کن (ها) </t>
  </si>
  <si>
    <t xml:space="preserve">فلودیاگرام کلی جریان مرتبط با آب شیرین کن (ها) </t>
  </si>
  <si>
    <t xml:space="preserve">وضعیت  گندزدایی در سامانه آب شیرین کن (ها) </t>
  </si>
  <si>
    <t xml:space="preserve">وضعیت اجرای PM سامانه (های) آب شیرین کن </t>
  </si>
  <si>
    <t xml:space="preserve">توصیف وضعیت قرارداد بهره برداری آب شیرین کن(ها) </t>
  </si>
  <si>
    <t xml:space="preserve">توصیف حوادث سامانه( های )آب شیرین کن </t>
  </si>
  <si>
    <t xml:space="preserve">توصیف وضعیت تامین برق سامانه (های) آب شیرین کن </t>
  </si>
  <si>
    <t xml:space="preserve">کیفیت آب خام ورودی ( متوسط یک ساله فیزیکی شیمیایی، میکروبی،بیولوژی-فلزات سنگین_ترکیبات آلی- تشعشات رادیواکتیویته) </t>
  </si>
  <si>
    <t xml:space="preserve">توصیف وضعیت دکلریناسیون آب ورودی به فیلترها </t>
  </si>
  <si>
    <t xml:space="preserve">کیفیت آب خروجی ( متوسط یک ساله فیزیکی شیمیایی، میکروبی،بیولوژی-فلزات سنگین_ترکیبات آلی- تشعشات رادیواکتیویته) و توصیف مشکلات احتمالی و دلایل آن </t>
  </si>
  <si>
    <t xml:space="preserve">توصیف وضعیت اجرای PM سامانه های برداشت آب شیرین کن (ها) </t>
  </si>
  <si>
    <t xml:space="preserve">توصیف وضعیت توزیع آب تولیدی و سامانه های  برداشت  آب شیرین کن (ها) </t>
  </si>
  <si>
    <t xml:space="preserve">وضعیت حفاظت ایمنی سامانه آب شیرین کن (ها) </t>
  </si>
  <si>
    <t xml:space="preserve">وضعیت حفاظت ایمنی سامانه برداشت آب شیرین کن (ها) </t>
  </si>
  <si>
    <t>حداقل تعداد کل جلسات در سال برای شهرها و روستاهایی که در مرحله دریافت اولین گواهی نامه هستند: 6 جلسه</t>
  </si>
  <si>
    <t>حداقل تعداد کل جلسات در سال برای شهرها و روستاهایی که در مرحله تمدید گواهی نامه هستند: 4 جلسه</t>
  </si>
  <si>
    <r>
      <t xml:space="preserve">ارائه گزارش اطلاعات کیفیت منابع آب زیرزمینی -بخش شرب- فیزیکی و شیمیایی-حداقل </t>
    </r>
    <r>
      <rPr>
        <b/>
        <sz val="11"/>
        <color rgb="FFFF0000"/>
        <rFont val="B Nazanin"/>
        <charset val="178"/>
      </rPr>
      <t>3</t>
    </r>
    <r>
      <rPr>
        <b/>
        <sz val="11"/>
        <color rgb="FF0D0D0D"/>
        <rFont val="B Nazanin"/>
        <charset val="178"/>
      </rPr>
      <t>سالانه</t>
    </r>
  </si>
  <si>
    <r>
      <t xml:space="preserve">ارائه اطلاعات  کیفیت منابع آب زیرزمینی - فلزات سنگین- حداقل </t>
    </r>
    <r>
      <rPr>
        <b/>
        <sz val="11"/>
        <color rgb="FFFF0000"/>
        <rFont val="B Nazanin"/>
        <charset val="178"/>
      </rPr>
      <t>5</t>
    </r>
    <r>
      <rPr>
        <b/>
        <sz val="11"/>
        <color rgb="FF0D0D0D"/>
        <rFont val="B Nazanin"/>
        <charset val="178"/>
      </rPr>
      <t xml:space="preserve"> سالانه</t>
    </r>
    <r>
      <rPr>
        <b/>
        <sz val="11"/>
        <color rgb="FFFF0000"/>
        <rFont val="B Nazanin"/>
        <charset val="178"/>
      </rPr>
      <t/>
    </r>
  </si>
  <si>
    <t xml:space="preserve">مجتمع های کشت و صنعت /زمین های خرد کشاورزی </t>
  </si>
  <si>
    <t>فعالیت های عشایر  و روستاییان( دفع فضولات حیوانی ، شست و شو ،ذبح دام و.... در حاشیه رودخانه )</t>
  </si>
  <si>
    <t xml:space="preserve">مجتمع های کشت و صنعت/ زمین های خرد کشاورزی </t>
  </si>
  <si>
    <t>فعالیت های عشایر و روستاییان( دفع فضولات حیوانی ، شست و شو ، ذبح دام و.... در حاشیه رودخانه )</t>
  </si>
  <si>
    <t>مجتمع های کشت و صنعت و زهاب زمین های کشاورزی</t>
  </si>
  <si>
    <t>ارائه نقشه جانمایی از مجتمع های کشت و صنعت ، زمین های کشاورزی خرد و گلخانه</t>
  </si>
  <si>
    <r>
      <rPr>
        <b/>
        <sz val="14"/>
        <color rgb="FF0D0D0D"/>
        <rFont val="B Nazanin"/>
        <charset val="178"/>
      </rPr>
      <t xml:space="preserve"> شناسايي رویدادهای مخاطره آمیز و ارزیابی ریسک - اقدام‌هاي كنترلی موجود، ارزيابي مجدد ريسك رويداد هاي مخاطره‌آميز -سامانه های RO</t>
    </r>
    <r>
      <rPr>
        <b/>
        <sz val="16"/>
        <color rgb="FF0D0D0D"/>
        <rFont val="B Nazanin"/>
        <charset val="178"/>
      </rPr>
      <t>(500 امتیاز)</t>
    </r>
  </si>
  <si>
    <t xml:space="preserve">توصیف سیستم فنی سامانه (های) آب شیرین کن   </t>
  </si>
  <si>
    <t>اختلال در وضعیت سیستم تامین برق سامانه RO</t>
  </si>
  <si>
    <t>توسعه، اجرا و نگهداری یک برنامه بهبود و ارتقاء -سامانه RO</t>
  </si>
  <si>
    <t>نیاز ندارد</t>
  </si>
  <si>
    <r>
      <rPr>
        <b/>
        <sz val="12"/>
        <color rgb="FF00B050"/>
        <rFont val="B Nazanin"/>
      </rPr>
      <t xml:space="preserve"> </t>
    </r>
    <r>
      <rPr>
        <b/>
        <sz val="12"/>
        <color rgb="FF0D0D0D"/>
        <rFont val="B Nazanin"/>
        <charset val="178"/>
      </rPr>
      <t>امکان ورود احشام و حیوانات به آبگیر تصفیه خانه به دلیل عدم حفاظت مناسب از آبگیر</t>
    </r>
  </si>
  <si>
    <t xml:space="preserve"> امکان ورود انواع آلودگی ها شامل: کشاورزی ،صنعتی، نفتی، شهری و بهداشتی در حاشیه رودخانه وبالادست آبگیر  تصفیه خانه هر نوع آلاینده در بالادست آبگیر در مجاورت رودخانه یا از جاده های حاشیه رودخانه مورد نظر می باشد.در صورت وجود چندین منبع آلودگی، هر منبع آلودگی به تفکیک ذکر شود </t>
  </si>
  <si>
    <t>افت کیفیت آب تصفیه شده خروجی در اثر خرابی ممبران سامانه RO</t>
  </si>
  <si>
    <t>سهل انگاری در انجام عملیات بک واش فیلترهای شنی و کربن اکتیو و اختلال در ممبران سامانه</t>
  </si>
  <si>
    <t>افت کیفیت مواد شیمیایی مصرفی به دلیل انبارش طولانی مدت و یا استفاده از مواد شیمیایی بی کیفیت و آسیب دیدن ممبران سامانه</t>
  </si>
  <si>
    <t>بروز نقص فنی در سیستم تزریق کلربه آب ورودی سامانه و سیستم تزریق کلر به آب تصفیه شده خروجی</t>
  </si>
  <si>
    <r>
      <t>حضور منظم همه نمایندگان سازمان های مختلف در تیم</t>
    </r>
    <r>
      <rPr>
        <sz val="11"/>
        <color theme="1"/>
        <rFont val="B Mitra"/>
        <charset val="178"/>
      </rPr>
      <t xml:space="preserve"> (بر مبنای جدول ارزیابی میزان مشارکت هر سازمان در جلسات کارگروه- بخش الف)</t>
    </r>
  </si>
  <si>
    <r>
      <t xml:space="preserve">ثبات درعضویت نمایندگان  معرفی شده </t>
    </r>
    <r>
      <rPr>
        <sz val="11"/>
        <color theme="1"/>
        <rFont val="B Nazanin"/>
        <charset val="178"/>
      </rPr>
      <t xml:space="preserve">(بر مبنای </t>
    </r>
    <r>
      <rPr>
        <sz val="11"/>
        <color theme="1"/>
        <rFont val="B Mitra"/>
        <charset val="178"/>
      </rPr>
      <t>جدول</t>
    </r>
    <r>
      <rPr>
        <sz val="11"/>
        <color theme="1"/>
        <rFont val="B Nazanin"/>
        <charset val="178"/>
      </rPr>
      <t xml:space="preserve"> ارزیابی میزان مشارکت هر سازمان در جلسات کارگروه- بخش ب)</t>
    </r>
  </si>
  <si>
    <t>ارائه اطلاعات عمومي تصفيه خانه برمبنای دستورعمل توصیف سیستم</t>
  </si>
  <si>
    <t>احتمال (سوابق )بروز سیلاب و افزایش ناگهانی کدورت بیش از حد ظرفیت به تصفیه خانه- بر اساس سوابق قبلی بیان شود.</t>
  </si>
  <si>
    <t xml:space="preserve">ارائه نقشه و جدول موقعیت نقاط  انتهای شبکه شاخه ای (نقاط کور)  به تفکیک نوع محل  </t>
  </si>
  <si>
    <r>
      <t xml:space="preserve">ارائه شاخص </t>
    </r>
    <r>
      <rPr>
        <b/>
        <sz val="14"/>
        <color theme="1"/>
        <rFont val="B Nazanin"/>
        <charset val="178"/>
      </rPr>
      <t xml:space="preserve"> تعداد حوادث شبکه به ازای هر کیلومتر</t>
    </r>
    <r>
      <rPr>
        <b/>
        <sz val="11"/>
        <color theme="1"/>
        <rFont val="B Nazanin"/>
        <charset val="178"/>
      </rPr>
      <t xml:space="preserve">  و</t>
    </r>
    <r>
      <rPr>
        <b/>
        <sz val="14"/>
        <color theme="1"/>
        <rFont val="B Nazanin"/>
        <charset val="178"/>
      </rPr>
      <t>تعداد حوادث انشعابات به ازای هر 100 مشترک</t>
    </r>
    <r>
      <rPr>
        <b/>
        <sz val="11"/>
        <color theme="1"/>
        <rFont val="B Nazanin"/>
        <charset val="178"/>
      </rPr>
      <t xml:space="preserve"> و  مقایسه با میانگین کشوری (دفتر آب به حساب نیامده)</t>
    </r>
  </si>
  <si>
    <t>ارائه نقشه پراكندگي حوادث در انشعابات و تحلیل مربوطه در تعیین نقاط نمونه برداری  میکروبی (دفتر آب به حساب نیامده)</t>
  </si>
  <si>
    <t>ارائه نمودار مربوط  به ميزان هدر رفت آب و مقایسه با میانگین کشوری (دفتر آب به حساب نیامده)</t>
  </si>
  <si>
    <t>ارائه شاخص پیش بینی انشعابات غیر مجاز به تعداد کل انشعابات - ارائه نقشه از پراکندگی انشعابات غیر مجاز شناسایی شده در سال قبل (دفتر آب به حساب نیامده)</t>
  </si>
  <si>
    <t>تعيين سهم هر يك از مصرف كنندگان عمده آب 
(نمودار دایره ای سهم مصارف کشاورزی صنعت و شرب در حوضه آبریز)</t>
  </si>
  <si>
    <t xml:space="preserve">ارائه اطلاعات مربوط به برنامه پايش كيفي و كمي رودخانه یا دریاچه سد </t>
  </si>
  <si>
    <t>ارائه اطلاعات مربوط به آبخوان حوضه آبريز 
1-وضعیت بیلان آب حوضه آبریز، 2-تعداد چاه های مجاز و غیر مجاز - 3-وضعیت آبخوان ( مجاز ،ممنوعه، بحرانی ..)-4-ارائه اطلاعات سیمای کیفی منابع آب زیرزمینی حوضه آبریز</t>
  </si>
  <si>
    <t>ارائه امکان نفوذ آلودگی  از طریق 1.کانال ها یا انهار حمل آب های آلوده یا پساب 2. رودخانه  در مجاورت چاه یا چشمه</t>
  </si>
  <si>
    <t>ارائه امکان نفوذ آلودگی و یا افزایش کدورت در مواقع بروز بارندگی شدید و یا سیل از دهنه ی چاه و یا چشمه</t>
  </si>
  <si>
    <t xml:space="preserve">ارائه سابقه حوادث كيفي در شبكه توزيع به ویژه موارد منجر به طغیان بیماری/ ارائه نقشه محل هایی که در سال قبل کلر باقیمانده صفر یا آلودگی میکروبی داشته اند ( یا هردو) </t>
  </si>
  <si>
    <t>شناسايي رویدادهای مخاطره آمیز و ارزیابی ریسک - اقدام‌هاي كنترلی موجود، ارزيابي مجدد ريسك رويدادهاي مخاطره‌آميز- در حریم بهداشتی چاه های آب شرب</t>
  </si>
  <si>
    <t>شناسایی رویدادهای مخاطره آمیزو ارزیابی ریسک - اقدام‌هاي كنترلی موجود، ارزيابي مجدد ريسك رويداد هاي مخاطره‌آميز آلاینده های مرتبط با اتاقک و سازه و محیط اطراف دهانه چاه :</t>
  </si>
  <si>
    <t>قطع آب خام ورودی یا اختلال در کیفیت آب خام ورودی به سامانه RO</t>
  </si>
  <si>
    <t xml:space="preserve">  نقایص فنی در سیستم و بهره برداری(خرابی پمپ تزریق مواد شیمیایی/پمپ فشار قوی قبل از ممبران/نشتی بدنه و اتصالات سامانه/شیرهای برقی سامانه و....) </t>
  </si>
  <si>
    <t>امکان دسترسی و نفوذ افراد غیر به سامانه  RO و مخازن ذخیره آب تصفیه شده و ایجاد آلودگی عمدی</t>
  </si>
  <si>
    <t xml:space="preserve">امکان دسترسی و نفوذ افراد غیر و حیوانات و پرندگان به محل برداشت آب  RO و ایجاد آلودگی </t>
  </si>
  <si>
    <r>
      <rPr>
        <b/>
        <sz val="14"/>
        <color theme="1"/>
        <rFont val="B Nazanin"/>
        <charset val="178"/>
      </rPr>
      <t>شناسايي رویدادهای مخاطره آمیز و ارزیابی ریسک - اقدام‌هاي كنترلی موجود، ارزيابي مجدد ريسك رويدادهاي مخاطره‌آميز خطوط انتقال و شبکه توزیع</t>
    </r>
  </si>
  <si>
    <t xml:space="preserve">انتقال آلودگی های میکروبی، فیزیکی  و شیمیایی از  انشعابات غیر مجاز و یا غیر استاندارد فضای سبز به شبکه های توزیع </t>
  </si>
  <si>
    <t>بروز نقص فنی در سیستم تزریق آنتی اسکالانت(ماده ضد رسوب)</t>
  </si>
  <si>
    <t>اختلال در وضعیت دکلریناسیون آب ورودی به فیلترها(سیستم تزریق تیو سولفات سدیم(خنثی کننده کلر))</t>
  </si>
  <si>
    <t>توصیف وضعیت انبارش مواد شیمیایی مصرفی  /پایش کیفیت مواد شیمیایی بلحاظ سازگاری با ساختار ممبران ها</t>
  </si>
  <si>
    <t xml:space="preserve">برنامه عملیات بک واش فیلترهای شنی و کربن اکتیو </t>
  </si>
  <si>
    <t xml:space="preserve"> توصیف  وضعیت نگهداشت ممبران سامانه RO</t>
  </si>
  <si>
    <t>توصیف سیستم تزریق آنتی اسکالانت(ماده ضد رسوب)</t>
  </si>
  <si>
    <t xml:space="preserve">بروز مشکلات فنی در سامانه برداشت آب </t>
  </si>
  <si>
    <t xml:space="preserve">توصیف وضعیت ارتباط مخازن ذخیره آب تولیدی </t>
  </si>
  <si>
    <t>اختلال در ارتباط مخازن ذخیره آب تولیدی سامانه RO</t>
  </si>
  <si>
    <r>
      <t>انتقال آلودگی های میکروبی، فیزیکی  و شیمیایی از  محفظه‏ی کنتور مشترکین غیر خانگی در اثر شست وشوی محوطه و تجمع آلودگی در محفظه کنتور</t>
    </r>
    <r>
      <rPr>
        <b/>
        <sz val="12"/>
        <color rgb="FFFF0000"/>
        <rFont val="B Nazanin"/>
      </rPr>
      <t/>
    </r>
  </si>
  <si>
    <t>انتقال آلودگی  از شبکه داخلی  مشترکینی که دارای چاه آب خصوصی یا شبکه آبرسانی خصوصی هستند به شبکه توزیع ( به ویژه مشترکین بزرگ همچون دانشگاه ها و بیمارستان ها )</t>
  </si>
  <si>
    <t>شناسایی رویدادهای مخاطره آمیزو ارزیابی ریسک - اقدام‌هاي كنترلی موجود، ارزيابي مجدد ريسك رويداد هاي مخاطره‌آميز ورود مواد آلاینده غیر متعارف در آبگیر تصفیه خانه آب شامل :</t>
  </si>
  <si>
    <t xml:space="preserve"> امکان دسترسی و نفوذ افراد متفرقه به آبگیر تصفیه خانه و ایجاد آلودگی عمدی</t>
  </si>
  <si>
    <t>شناسایی رویدادهای مخاطره آمیز و ارزیابی ریسک - اقدام‌هاي كنترلی موجود، ارزيابي مجدد ريسك رويداد هاي مخاطره‌آميز بروز اختلال در واحدهای فرآیندی تصفیه خانه آب شامل :</t>
  </si>
  <si>
    <r>
      <t xml:space="preserve">  امکان ورود انواع آلودگی ها شامل: کشاورزی ،صنعتی، نفتی، شهری و بهداشتی در حاشیه رودخانه وبالادست آبگیر  تصفیه خانه 
هر نوع آلاینده در بالادست آبگیر در مجاورت رودخانه یا از </t>
    </r>
    <r>
      <rPr>
        <b/>
        <sz val="14"/>
        <color theme="1"/>
        <rFont val="B Nazanin"/>
        <charset val="178"/>
      </rPr>
      <t>جاده های حاشیه رودخانه</t>
    </r>
    <r>
      <rPr>
        <b/>
        <sz val="12"/>
        <color theme="1"/>
        <rFont val="B Nazanin"/>
        <charset val="178"/>
      </rPr>
      <t xml:space="preserve"> مورد نظر می باشد.در صورت وجود چندین منبع آلودگی، هر منبع آلودگی به تفکیک ذکر شود </t>
    </r>
  </si>
  <si>
    <t xml:space="preserve"> توسعه، اجرا و نگهداری یک برنامه بهبود و ارتقاء در مورد اتاقک و سازه و محیط دهانه چاه های آب شرب  :</t>
  </si>
  <si>
    <t>مستندات دستورعمل ها SOP-شرایط معمول- 300 hljdhc</t>
  </si>
  <si>
    <t>دستورعمل های اجرایی در شرایط اضطرار و حوادث - غیر قابل پیش بینی  : 100 امتیاز</t>
  </si>
  <si>
    <t>گام نهم: توسعه‌ي برنامه‌هاي پشتيباني- 300 امتیاز</t>
  </si>
  <si>
    <t>متناسب سازی امتیاز</t>
  </si>
  <si>
    <t>کد سند: TA-WSP-01/02   تاریخ 1402/04/04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</si>
</sst>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0">
    <font>
      <sz val="11"/>
      <color theme="1"/>
      <name val="Calibri"/>
      <family val="2"/>
      <charset val="178"/>
      <scheme val="minor"/>
    </font>
    <font>
      <sz val="11"/>
      <color theme="1"/>
      <name val="B Mitra"/>
      <charset val="178"/>
    </font>
    <font>
      <b/>
      <sz val="11"/>
      <color rgb="FF0D0D0D"/>
      <name val="B Nazanin"/>
      <charset val="178"/>
    </font>
    <font>
      <sz val="11"/>
      <color rgb="FF0D0D0D"/>
      <name val="B Nazanin"/>
      <charset val="178"/>
    </font>
    <font>
      <b/>
      <sz val="16"/>
      <color theme="1"/>
      <name val="B Mitra"/>
      <charset val="178"/>
    </font>
    <font>
      <b/>
      <sz val="18"/>
      <color theme="1"/>
      <name val="B Mitra"/>
      <charset val="178"/>
    </font>
    <font>
      <sz val="11"/>
      <color theme="1"/>
      <name val="B Titr"/>
      <charset val="178"/>
    </font>
    <font>
      <sz val="10"/>
      <color theme="1"/>
      <name val="B Titr"/>
      <charset val="178"/>
    </font>
    <font>
      <b/>
      <sz val="11"/>
      <color theme="1"/>
      <name val="B Titr"/>
      <charset val="178"/>
    </font>
    <font>
      <b/>
      <sz val="11"/>
      <color rgb="FF0D0D0D"/>
      <name val="Calibri"/>
      <family val="2"/>
    </font>
    <font>
      <b/>
      <sz val="11"/>
      <color theme="0"/>
      <name val="B Nazanin"/>
      <charset val="178"/>
    </font>
    <font>
      <b/>
      <sz val="16"/>
      <color rgb="FF0D0D0D"/>
      <name val="B Titr"/>
      <charset val="178"/>
    </font>
    <font>
      <b/>
      <sz val="14"/>
      <color rgb="FF0D0D0D"/>
      <name val="B Titr"/>
      <charset val="178"/>
    </font>
    <font>
      <b/>
      <sz val="11"/>
      <color rgb="FF0D0D0D"/>
      <name val="B Titr"/>
      <charset val="178"/>
    </font>
    <font>
      <b/>
      <sz val="12"/>
      <color rgb="FF0D0D0D"/>
      <name val="B Titr"/>
      <charset val="178"/>
    </font>
    <font>
      <b/>
      <sz val="11"/>
      <color theme="1"/>
      <name val="B Mitra"/>
      <charset val="178"/>
    </font>
    <font>
      <b/>
      <sz val="14"/>
      <color theme="1"/>
      <name val="B Mitra"/>
      <charset val="178"/>
    </font>
    <font>
      <b/>
      <sz val="11"/>
      <color theme="1"/>
      <name val="B Nazanin"/>
      <charset val="178"/>
    </font>
    <font>
      <sz val="12"/>
      <color theme="1"/>
      <name val="B Titr"/>
      <charset val="178"/>
    </font>
    <font>
      <sz val="14"/>
      <color theme="1"/>
      <name val="B Titr"/>
      <charset val="178"/>
    </font>
    <font>
      <b/>
      <sz val="12"/>
      <color rgb="FF0D0D0D"/>
      <name val="B Nazanin"/>
      <charset val="178"/>
    </font>
    <font>
      <b/>
      <sz val="16"/>
      <color rgb="FF0D0D0D"/>
      <name val="B Nazanin"/>
      <charset val="178"/>
    </font>
    <font>
      <b/>
      <sz val="18"/>
      <color rgb="FF0D0D0D"/>
      <name val="B Nazanin"/>
      <charset val="178"/>
    </font>
    <font>
      <b/>
      <sz val="11"/>
      <color rgb="FFFF0000"/>
      <name val="B Nazanin"/>
      <charset val="178"/>
    </font>
    <font>
      <b/>
      <sz val="16"/>
      <name val="B Titr"/>
      <charset val="178"/>
    </font>
    <font>
      <b/>
      <sz val="14"/>
      <name val="B Mitra"/>
      <charset val="178"/>
    </font>
    <font>
      <b/>
      <sz val="10"/>
      <color theme="1"/>
      <name val="B Titr"/>
      <charset val="178"/>
    </font>
    <font>
      <b/>
      <sz val="9"/>
      <color theme="1"/>
      <name val="B Titr"/>
      <charset val="178"/>
    </font>
    <font>
      <sz val="16"/>
      <color theme="1"/>
      <name val="B Titr"/>
      <charset val="178"/>
    </font>
    <font>
      <b/>
      <sz val="14"/>
      <color theme="1" tint="4.9989318521683403E-2"/>
      <name val="B Titr"/>
      <charset val="178"/>
    </font>
    <font>
      <b/>
      <sz val="12"/>
      <color theme="1"/>
      <name val="B Mitra"/>
      <charset val="178"/>
    </font>
    <font>
      <b/>
      <sz val="12"/>
      <color theme="1"/>
      <name val="B Nazanin"/>
      <charset val="178"/>
    </font>
    <font>
      <b/>
      <sz val="14"/>
      <color rgb="FF0D0D0D"/>
      <name val="B Nazanin"/>
      <charset val="178"/>
    </font>
    <font>
      <b/>
      <sz val="11"/>
      <color theme="1"/>
      <name val="Calibri"/>
      <family val="2"/>
      <scheme val="minor"/>
    </font>
    <font>
      <sz val="10"/>
      <color theme="1"/>
      <name val="Calibri"/>
      <family val="2"/>
      <charset val="178"/>
      <scheme val="minor"/>
    </font>
    <font>
      <b/>
      <sz val="14"/>
      <color rgb="FFFF0000"/>
      <name val="B Titr"/>
      <charset val="178"/>
    </font>
    <font>
      <sz val="12"/>
      <color theme="1"/>
      <name val="Sakkal Majalla"/>
    </font>
    <font>
      <sz val="14"/>
      <color theme="1"/>
      <name val="Calibri"/>
      <family val="2"/>
      <charset val="178"/>
      <scheme val="minor"/>
    </font>
    <font>
      <b/>
      <sz val="8"/>
      <color theme="1"/>
      <name val="B Titr"/>
      <charset val="178"/>
    </font>
    <font>
      <sz val="11"/>
      <color theme="1" tint="4.9989318521683403E-2"/>
      <name val="Calibri"/>
      <family val="2"/>
      <scheme val="minor"/>
    </font>
    <font>
      <b/>
      <sz val="12"/>
      <color theme="1" tint="4.9989318521683403E-2"/>
      <name val="Calibri"/>
      <family val="2"/>
      <scheme val="minor"/>
    </font>
    <font>
      <b/>
      <sz val="14"/>
      <color theme="1" tint="4.9989318521683403E-2"/>
      <name val="Calibri"/>
      <family val="2"/>
      <scheme val="minor"/>
    </font>
    <font>
      <b/>
      <sz val="12"/>
      <color rgb="FFFF0000"/>
      <name val="B Nazanin"/>
      <charset val="178"/>
    </font>
    <font>
      <b/>
      <sz val="12"/>
      <color theme="1"/>
      <name val="Calibri"/>
      <family val="2"/>
      <scheme val="minor"/>
    </font>
    <font>
      <b/>
      <sz val="11"/>
      <color theme="1" tint="4.9989318521683403E-2"/>
      <name val="Calibri"/>
      <family val="2"/>
      <scheme val="minor"/>
    </font>
    <font>
      <sz val="12"/>
      <color theme="1"/>
      <name val="Calibri"/>
      <family val="2"/>
      <charset val="178"/>
      <scheme val="minor"/>
    </font>
    <font>
      <b/>
      <sz val="12"/>
      <color theme="1" tint="4.9989318521683403E-2"/>
      <name val="B Nazanin"/>
      <charset val="178"/>
    </font>
    <font>
      <b/>
      <sz val="11"/>
      <color rgb="FFFF0000"/>
      <name val="B Titr"/>
      <charset val="178"/>
    </font>
    <font>
      <b/>
      <sz val="12"/>
      <color rgb="FFFF0000"/>
      <name val="B Titr"/>
      <charset val="178"/>
    </font>
    <font>
      <b/>
      <sz val="16"/>
      <color rgb="FFFF0000"/>
      <name val="B Nazanin"/>
      <charset val="178"/>
    </font>
    <font>
      <b/>
      <sz val="12"/>
      <color theme="1" tint="4.9989318521683403E-2"/>
      <name val="B Titr"/>
      <charset val="178"/>
    </font>
    <font>
      <b/>
      <sz val="12"/>
      <color theme="1" tint="4.9989318521683403E-2"/>
      <name val="Times New Roman"/>
      <family val="1"/>
    </font>
    <font>
      <b/>
      <sz val="14"/>
      <color rgb="FFFF0000"/>
      <name val="B Nazanin"/>
      <charset val="178"/>
    </font>
    <font>
      <b/>
      <sz val="16"/>
      <color theme="1" tint="4.9989318521683403E-2"/>
      <name val="B Nazanin"/>
      <charset val="178"/>
    </font>
    <font>
      <sz val="10"/>
      <color theme="1" tint="4.9989318521683403E-2"/>
      <name val="B Titr"/>
      <charset val="178"/>
    </font>
    <font>
      <b/>
      <vertAlign val="superscript"/>
      <sz val="12"/>
      <color theme="1" tint="4.9989318521683403E-2"/>
      <name val="B Nazanin"/>
      <charset val="178"/>
    </font>
    <font>
      <sz val="11"/>
      <color theme="1" tint="4.9989318521683403E-2"/>
      <name val="Calibri"/>
      <family val="2"/>
      <charset val="178"/>
      <scheme val="minor"/>
    </font>
    <font>
      <b/>
      <sz val="14"/>
      <color theme="1" tint="4.9989318521683403E-2"/>
      <name val="B Nazanin"/>
      <charset val="178"/>
    </font>
    <font>
      <sz val="12"/>
      <color rgb="FFFF0000"/>
      <name val="B Yagut"/>
      <charset val="178"/>
    </font>
    <font>
      <b/>
      <sz val="16"/>
      <color theme="1"/>
      <name val="Calibri"/>
      <family val="2"/>
      <charset val="178"/>
      <scheme val="minor"/>
    </font>
    <font>
      <b/>
      <sz val="11"/>
      <color rgb="FF0D0D0D"/>
      <name val="Calibri"/>
      <family val="2"/>
      <scheme val="minor"/>
    </font>
    <font>
      <sz val="14"/>
      <color theme="1"/>
      <name val="Calibri"/>
      <family val="2"/>
      <scheme val="minor"/>
    </font>
    <font>
      <b/>
      <sz val="16"/>
      <color theme="1"/>
      <name val="Calibri"/>
      <family val="2"/>
      <scheme val="minor"/>
    </font>
    <font>
      <b/>
      <sz val="8"/>
      <color rgb="FF0D0D0D"/>
      <name val="B Titr"/>
      <charset val="178"/>
    </font>
    <font>
      <sz val="8"/>
      <color theme="1"/>
      <name val="Calibri"/>
      <family val="2"/>
      <charset val="178"/>
      <scheme val="minor"/>
    </font>
    <font>
      <sz val="11"/>
      <color theme="1"/>
      <name val="B Nazanin"/>
      <charset val="178"/>
    </font>
    <font>
      <b/>
      <sz val="7"/>
      <color theme="1"/>
      <name val="B Titr"/>
      <charset val="178"/>
    </font>
    <font>
      <sz val="11"/>
      <color rgb="FF000000"/>
      <name val="B Titr"/>
      <charset val="178"/>
    </font>
    <font>
      <b/>
      <sz val="16"/>
      <color theme="1"/>
      <name val="B Nazanin"/>
      <charset val="178"/>
    </font>
    <font>
      <sz val="11"/>
      <color theme="1"/>
      <name val="Calibri"/>
      <family val="2"/>
    </font>
    <font>
      <b/>
      <sz val="11"/>
      <color rgb="FFFF0000"/>
      <name val="B Mitra"/>
      <charset val="178"/>
    </font>
    <font>
      <b/>
      <sz val="11"/>
      <color rgb="FF002060"/>
      <name val="B Mitra"/>
      <charset val="178"/>
    </font>
    <font>
      <b/>
      <sz val="10"/>
      <color rgb="FF0D0D0D"/>
      <name val="B Titr"/>
      <charset val="178"/>
    </font>
    <font>
      <sz val="14"/>
      <color theme="1"/>
      <name val="B Mitra"/>
      <charset val="178"/>
    </font>
    <font>
      <b/>
      <sz val="12"/>
      <color theme="5" tint="-0.499984740745262"/>
      <name val="B Nazanin"/>
      <charset val="178"/>
    </font>
    <font>
      <b/>
      <sz val="6"/>
      <color theme="1"/>
      <name val="B Mitra"/>
      <charset val="178"/>
    </font>
    <font>
      <b/>
      <sz val="10"/>
      <color rgb="FF0D0D0D"/>
      <name val="B Nazanin"/>
      <charset val="178"/>
    </font>
    <font>
      <b/>
      <sz val="10"/>
      <color theme="1"/>
      <name val="B Mitra"/>
      <charset val="178"/>
    </font>
    <font>
      <b/>
      <sz val="10"/>
      <color rgb="FFFF0000"/>
      <name val="B Mitra"/>
      <charset val="178"/>
    </font>
    <font>
      <b/>
      <sz val="10"/>
      <color rgb="FF0070C0"/>
      <name val="B Mitra"/>
      <charset val="178"/>
    </font>
    <font>
      <b/>
      <sz val="16"/>
      <name val="B Mitra"/>
      <charset val="178"/>
    </font>
    <font>
      <b/>
      <sz val="16"/>
      <color theme="1"/>
      <name val="Sakkal Majalla"/>
    </font>
    <font>
      <sz val="10"/>
      <color rgb="FF000000"/>
      <name val="Tahoma"/>
      <family val="2"/>
    </font>
    <font>
      <sz val="9"/>
      <color indexed="81"/>
      <name val="Tahoma"/>
      <family val="2"/>
    </font>
    <font>
      <b/>
      <sz val="9"/>
      <color indexed="81"/>
      <name val="Tahoma"/>
      <family val="2"/>
    </font>
    <font>
      <b/>
      <sz val="9"/>
      <color indexed="81"/>
      <name val="B Mitra"/>
      <charset val="178"/>
    </font>
    <font>
      <b/>
      <sz val="11"/>
      <color indexed="81"/>
      <name val="B Mitra"/>
      <charset val="178"/>
    </font>
    <font>
      <b/>
      <sz val="10"/>
      <color indexed="81"/>
      <name val="B Titr"/>
      <charset val="178"/>
    </font>
    <font>
      <b/>
      <sz val="11"/>
      <color indexed="81"/>
      <name val="B Titr"/>
      <charset val="178"/>
    </font>
    <font>
      <b/>
      <sz val="10"/>
      <color indexed="81"/>
      <name val="Tahoma"/>
      <family val="2"/>
    </font>
    <font>
      <b/>
      <sz val="11"/>
      <color indexed="81"/>
      <name val="Tahoma"/>
      <family val="2"/>
    </font>
    <font>
      <b/>
      <sz val="11"/>
      <name val="B Nazanin"/>
      <charset val="178"/>
    </font>
    <font>
      <sz val="11"/>
      <color indexed="81"/>
      <name val="Tahoma"/>
      <family val="2"/>
    </font>
    <font>
      <sz val="12"/>
      <color rgb="FFFF0000"/>
      <name val="B Titr"/>
      <charset val="178"/>
    </font>
    <font>
      <b/>
      <sz val="11"/>
      <color theme="0"/>
      <name val="B Mitra"/>
      <charset val="178"/>
    </font>
    <font>
      <sz val="8"/>
      <color indexed="8"/>
      <name val="Tahoma"/>
      <family val="2"/>
    </font>
    <font>
      <b/>
      <sz val="10"/>
      <color theme="1"/>
      <name val="Tahoma"/>
      <family val="2"/>
    </font>
    <font>
      <sz val="8"/>
      <color theme="1"/>
      <name val="Tahoma"/>
      <family val="2"/>
    </font>
    <font>
      <b/>
      <sz val="8"/>
      <color theme="1"/>
      <name val="Tahoma"/>
      <family val="2"/>
    </font>
    <font>
      <sz val="11"/>
      <color theme="1"/>
      <name val="Calibri"/>
      <family val="2"/>
      <charset val="178"/>
      <scheme val="minor"/>
    </font>
    <font>
      <b/>
      <sz val="8"/>
      <color indexed="8"/>
      <name val="Tahoma"/>
      <family val="2"/>
    </font>
    <font>
      <b/>
      <sz val="11"/>
      <color theme="1"/>
      <name val="B Mitra"/>
      <charset val="178"/>
    </font>
    <font>
      <sz val="12"/>
      <color theme="1" tint="4.9989318521683403E-2"/>
      <name val="B Nazanin"/>
      <charset val="178"/>
    </font>
    <font>
      <b/>
      <sz val="14"/>
      <color theme="1"/>
      <name val="B Lotus"/>
      <charset val="178"/>
    </font>
    <font>
      <sz val="12"/>
      <color theme="1"/>
      <name val="B Mitra"/>
      <charset val="178"/>
    </font>
    <font>
      <b/>
      <sz val="12"/>
      <color theme="1"/>
      <name val="B Lotus"/>
      <charset val="178"/>
    </font>
    <font>
      <b/>
      <sz val="12"/>
      <color rgb="FF00B050"/>
      <name val="B Nazanin"/>
    </font>
    <font>
      <b/>
      <sz val="12"/>
      <color rgb="FF0D0D0D"/>
      <name val="B Nazanin"/>
    </font>
    <font>
      <b/>
      <sz val="12"/>
      <color rgb="FFFF0000"/>
      <name val="B Nazanin"/>
    </font>
    <font>
      <b/>
      <sz val="14"/>
      <color theme="1"/>
      <name val="B Nazanin"/>
      <charset val="178"/>
    </font>
  </fonts>
  <fills count="3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rgb="FFFF99FF"/>
        <bgColor indexed="64"/>
      </patternFill>
    </fill>
    <fill>
      <patternFill patternType="solid">
        <fgColor rgb="FF66FFFF"/>
        <bgColor indexed="64"/>
      </patternFill>
    </fill>
    <fill>
      <patternFill patternType="solid">
        <fgColor rgb="FF66FF99"/>
        <bgColor indexed="64"/>
      </patternFill>
    </fill>
    <fill>
      <patternFill patternType="solid">
        <fgColor rgb="FFFE021A"/>
        <bgColor indexed="64"/>
      </patternFill>
    </fill>
    <fill>
      <patternFill patternType="solid">
        <fgColor rgb="FF996633"/>
        <bgColor indexed="64"/>
      </patternFill>
    </fill>
    <fill>
      <patternFill patternType="solid">
        <fgColor theme="7" tint="0.79998168889431442"/>
        <bgColor theme="7" tint="0.79998168889431442"/>
      </patternFill>
    </fill>
    <fill>
      <patternFill patternType="solid">
        <fgColor theme="9" tint="0.79998168889431442"/>
        <bgColor theme="9" tint="0.79998168889431442"/>
      </patternFill>
    </fill>
    <fill>
      <patternFill patternType="solid">
        <fgColor theme="4" tint="0.59999389629810485"/>
        <bgColor theme="4" tint="0.59999389629810485"/>
      </patternFill>
    </fill>
    <fill>
      <patternFill patternType="solid">
        <fgColor theme="0"/>
        <bgColor theme="4" tint="0.59999389629810485"/>
      </patternFill>
    </fill>
    <fill>
      <patternFill patternType="solid">
        <fgColor rgb="FF00B0F0"/>
        <bgColor indexed="64"/>
      </patternFill>
    </fill>
    <fill>
      <patternFill patternType="solid">
        <fgColor theme="5"/>
        <bgColor theme="5"/>
      </patternFill>
    </fill>
    <fill>
      <patternFill patternType="solid">
        <fgColor theme="5" tint="-0.249977111117893"/>
        <bgColor theme="5" tint="-0.249977111117893"/>
      </patternFill>
    </fill>
    <fill>
      <patternFill patternType="solid">
        <fgColor theme="1"/>
        <bgColor theme="1"/>
      </patternFill>
    </fill>
    <fill>
      <patternFill patternType="solid">
        <fgColor indexed="9"/>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996600"/>
        <bgColor indexed="64"/>
      </patternFill>
    </fill>
    <fill>
      <patternFill patternType="solid">
        <fgColor rgb="FF00B050"/>
        <bgColor indexed="64"/>
      </patternFill>
    </fill>
    <fill>
      <patternFill patternType="solid">
        <fgColor rgb="FF00FF99"/>
        <bgColor indexed="64"/>
      </patternFill>
    </fill>
    <fill>
      <patternFill patternType="solid">
        <fgColor rgb="FFFF0000"/>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top style="thin">
        <color theme="7" tint="0.39997558519241921"/>
      </top>
      <bottom style="medium">
        <color indexed="64"/>
      </bottom>
      <diagonal/>
    </border>
    <border>
      <left/>
      <right/>
      <top style="thin">
        <color theme="9" tint="0.39997558519241921"/>
      </top>
      <bottom style="medium">
        <color indexed="64"/>
      </bottom>
      <diagonal/>
    </border>
    <border>
      <left/>
      <right/>
      <top style="thin">
        <color theme="9" tint="0.39997558519241921"/>
      </top>
      <bottom/>
      <diagonal/>
    </border>
    <border>
      <left style="medium">
        <color rgb="FF000099"/>
      </left>
      <right style="medium">
        <color rgb="FF000099"/>
      </right>
      <top style="medium">
        <color rgb="FF000099"/>
      </top>
      <bottom style="medium">
        <color rgb="FF000099"/>
      </bottom>
      <diagonal/>
    </border>
    <border>
      <left style="medium">
        <color rgb="FF000099"/>
      </left>
      <right style="medium">
        <color rgb="FF000099"/>
      </right>
      <top style="medium">
        <color rgb="FF000099"/>
      </top>
      <bottom style="thin">
        <color rgb="FF000099"/>
      </bottom>
      <diagonal/>
    </border>
    <border>
      <left style="medium">
        <color rgb="FF000099"/>
      </left>
      <right style="medium">
        <color rgb="FF000099"/>
      </right>
      <top style="thin">
        <color rgb="FF000099"/>
      </top>
      <bottom style="thin">
        <color rgb="FF000099"/>
      </bottom>
      <diagonal/>
    </border>
    <border>
      <left style="medium">
        <color rgb="FF000099"/>
      </left>
      <right style="medium">
        <color rgb="FF000099"/>
      </right>
      <top style="thin">
        <color rgb="FF000099"/>
      </top>
      <bottom style="medium">
        <color rgb="FF000099"/>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medium">
        <color rgb="FF000099"/>
      </right>
      <top style="medium">
        <color rgb="FF000099"/>
      </top>
      <bottom style="medium">
        <color rgb="FF000099"/>
      </bottom>
      <diagonal/>
    </border>
    <border>
      <left style="medium">
        <color indexed="64"/>
      </left>
      <right style="medium">
        <color indexed="64"/>
      </right>
      <top style="thin">
        <color theme="7" tint="0.39997558519241921"/>
      </top>
      <bottom style="medium">
        <color indexed="64"/>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indexed="64"/>
      </left>
      <right style="medium">
        <color indexed="64"/>
      </right>
      <top style="medium">
        <color indexed="64"/>
      </top>
      <bottom style="medium">
        <color theme="0"/>
      </bottom>
      <diagonal/>
    </border>
    <border>
      <left style="medium">
        <color indexed="64"/>
      </left>
      <right style="medium">
        <color indexed="22"/>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2">
    <xf numFmtId="0" fontId="0" fillId="0" borderId="0"/>
    <xf numFmtId="0" fontId="99" fillId="0" borderId="0"/>
  </cellStyleXfs>
  <cellXfs count="1362">
    <xf numFmtId="0" fontId="0" fillId="0" borderId="0" xfId="0"/>
    <xf numFmtId="0" fontId="2" fillId="0" borderId="18" xfId="0" applyFont="1" applyBorder="1" applyAlignment="1">
      <alignment horizontal="right" vertical="center" readingOrder="2"/>
    </xf>
    <xf numFmtId="0" fontId="2" fillId="0" borderId="19" xfId="0" applyFont="1" applyBorder="1" applyAlignment="1">
      <alignment horizontal="right" vertical="center" readingOrder="2"/>
    </xf>
    <xf numFmtId="0" fontId="0" fillId="0" borderId="21" xfId="0" applyBorder="1"/>
    <xf numFmtId="0" fontId="0" fillId="0" borderId="22" xfId="0" applyBorder="1"/>
    <xf numFmtId="0" fontId="0" fillId="0" borderId="23" xfId="0" applyBorder="1"/>
    <xf numFmtId="0" fontId="18" fillId="0" borderId="0" xfId="0" applyFont="1" applyBorder="1" applyAlignment="1">
      <alignment horizontal="center"/>
    </xf>
    <xf numFmtId="0" fontId="11" fillId="0" borderId="0" xfId="0" applyFont="1" applyBorder="1" applyAlignment="1">
      <alignment horizontal="center" vertical="center" readingOrder="2"/>
    </xf>
    <xf numFmtId="0" fontId="14" fillId="0" borderId="0" xfId="0" applyFont="1" applyBorder="1" applyAlignment="1">
      <alignment vertical="center" readingOrder="2"/>
    </xf>
    <xf numFmtId="0" fontId="16" fillId="0" borderId="0" xfId="0" applyFont="1" applyBorder="1" applyAlignment="1">
      <alignment horizontal="right" vertical="center" readingOrder="2"/>
    </xf>
    <xf numFmtId="0" fontId="2" fillId="0" borderId="22" xfId="0" applyFont="1" applyBorder="1" applyAlignment="1">
      <alignment horizontal="right" vertical="center" readingOrder="2"/>
    </xf>
    <xf numFmtId="0" fontId="14" fillId="0" borderId="0" xfId="0" applyFont="1" applyBorder="1" applyAlignment="1">
      <alignment horizontal="center" vertical="center" wrapText="1" readingOrder="2"/>
    </xf>
    <xf numFmtId="0" fontId="14" fillId="0" borderId="0" xfId="0" applyFont="1" applyBorder="1" applyAlignment="1">
      <alignment horizontal="center" vertical="center" readingOrder="2"/>
    </xf>
    <xf numFmtId="0" fontId="0" fillId="0" borderId="0" xfId="0" applyAlignment="1">
      <alignment horizontal="center" vertical="center"/>
    </xf>
    <xf numFmtId="0" fontId="0" fillId="0" borderId="0" xfId="0" applyAlignment="1">
      <alignment horizontal="center"/>
    </xf>
    <xf numFmtId="0" fontId="14" fillId="0" borderId="0" xfId="0" applyFont="1" applyBorder="1" applyAlignment="1">
      <alignment horizontal="center" readingOrder="2"/>
    </xf>
    <xf numFmtId="0" fontId="0" fillId="0" borderId="48" xfId="0" applyBorder="1"/>
    <xf numFmtId="0" fontId="0" fillId="0" borderId="23" xfId="0" applyBorder="1" applyAlignment="1">
      <alignment horizontal="center"/>
    </xf>
    <xf numFmtId="0" fontId="0" fillId="0" borderId="1" xfId="0" applyBorder="1"/>
    <xf numFmtId="0" fontId="9" fillId="4" borderId="50" xfId="0" applyFont="1" applyFill="1" applyBorder="1" applyAlignment="1">
      <alignment horizontal="center" vertical="center" readingOrder="2"/>
    </xf>
    <xf numFmtId="0" fontId="0" fillId="0" borderId="52" xfId="0" applyBorder="1"/>
    <xf numFmtId="0" fontId="2" fillId="0" borderId="1" xfId="0" applyFont="1" applyFill="1" applyBorder="1" applyAlignment="1">
      <alignment horizontal="center" vertical="center" readingOrder="2"/>
    </xf>
    <xf numFmtId="0" fontId="0" fillId="0" borderId="33" xfId="0" applyBorder="1"/>
    <xf numFmtId="0" fontId="2" fillId="0" borderId="22" xfId="0" applyFont="1" applyBorder="1" applyAlignment="1">
      <alignment horizontal="center" vertical="center" readingOrder="2"/>
    </xf>
    <xf numFmtId="0" fontId="8"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0" fillId="0" borderId="0" xfId="0" applyFill="1"/>
    <xf numFmtId="0" fontId="2" fillId="0" borderId="50" xfId="0" applyFont="1" applyBorder="1" applyAlignment="1">
      <alignment horizontal="center" vertical="center" readingOrder="2"/>
    </xf>
    <xf numFmtId="0" fontId="0" fillId="0" borderId="0" xfId="0" applyBorder="1"/>
    <xf numFmtId="0" fontId="2" fillId="0" borderId="48" xfId="0" applyFont="1" applyBorder="1" applyAlignment="1">
      <alignment horizontal="center" vertical="center" readingOrder="2"/>
    </xf>
    <xf numFmtId="0" fontId="0" fillId="0" borderId="55" xfId="0" applyBorder="1"/>
    <xf numFmtId="0" fontId="0" fillId="0" borderId="15" xfId="0" applyBorder="1"/>
    <xf numFmtId="0" fontId="0" fillId="0" borderId="50" xfId="0" applyBorder="1"/>
    <xf numFmtId="0" fontId="0" fillId="0" borderId="29" xfId="0" applyBorder="1"/>
    <xf numFmtId="0" fontId="0" fillId="0" borderId="21"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65" xfId="0" applyBorder="1"/>
    <xf numFmtId="0" fontId="8" fillId="0" borderId="29" xfId="0" applyFont="1" applyBorder="1" applyAlignment="1">
      <alignment horizontal="center"/>
    </xf>
    <xf numFmtId="0" fontId="8" fillId="0" borderId="15" xfId="0" applyFont="1" applyBorder="1" applyAlignment="1">
      <alignment horizontal="center"/>
    </xf>
    <xf numFmtId="0" fontId="8" fillId="0" borderId="22" xfId="0" applyFont="1" applyBorder="1" applyAlignment="1">
      <alignment horizontal="center"/>
    </xf>
    <xf numFmtId="0" fontId="8" fillId="0" borderId="50" xfId="0" applyFont="1" applyBorder="1" applyAlignment="1">
      <alignment horizontal="center"/>
    </xf>
    <xf numFmtId="0" fontId="2" fillId="2" borderId="9" xfId="0" applyFont="1" applyFill="1" applyBorder="1" applyAlignment="1">
      <alignment vertical="center" readingOrder="2"/>
    </xf>
    <xf numFmtId="0" fontId="2" fillId="2" borderId="10" xfId="0" applyFont="1" applyFill="1" applyBorder="1" applyAlignment="1">
      <alignment vertical="center" readingOrder="2"/>
    </xf>
    <xf numFmtId="0" fontId="2" fillId="0" borderId="25" xfId="0" applyFont="1" applyBorder="1" applyAlignment="1">
      <alignment horizontal="center" readingOrder="2"/>
    </xf>
    <xf numFmtId="0" fontId="0" fillId="0" borderId="50"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50" xfId="0" applyBorder="1" applyAlignment="1">
      <alignment horizontal="center"/>
    </xf>
    <xf numFmtId="0" fontId="0" fillId="0" borderId="52" xfId="0" applyBorder="1" applyAlignment="1">
      <alignment horizontal="center"/>
    </xf>
    <xf numFmtId="0" fontId="34" fillId="0" borderId="5" xfId="0" applyFont="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wrapText="1"/>
    </xf>
    <xf numFmtId="0" fontId="0" fillId="0" borderId="48" xfId="0" applyBorder="1" applyAlignment="1">
      <alignment horizontal="center"/>
    </xf>
    <xf numFmtId="0" fontId="2" fillId="0" borderId="29" xfId="0" applyFont="1" applyBorder="1" applyAlignment="1">
      <alignment horizontal="center" vertical="center" readingOrder="2"/>
    </xf>
    <xf numFmtId="0" fontId="2" fillId="2" borderId="8" xfId="0" applyFont="1" applyFill="1" applyBorder="1" applyAlignment="1">
      <alignment vertical="center" readingOrder="2"/>
    </xf>
    <xf numFmtId="0" fontId="2" fillId="0" borderId="48" xfId="0" applyFont="1" applyBorder="1" applyAlignment="1">
      <alignment horizontal="center" readingOrder="2"/>
    </xf>
    <xf numFmtId="0" fontId="2" fillId="0" borderId="42" xfId="0" applyFont="1" applyBorder="1" applyAlignment="1">
      <alignment horizontal="center" vertical="center" readingOrder="2"/>
    </xf>
    <xf numFmtId="0" fontId="0" fillId="4" borderId="28"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0" borderId="0" xfId="0" applyAlignment="1">
      <alignment vertical="center"/>
    </xf>
    <xf numFmtId="0" fontId="0" fillId="4" borderId="8" xfId="0" applyFill="1" applyBorder="1" applyAlignment="1">
      <alignment vertical="center"/>
    </xf>
    <xf numFmtId="0" fontId="2" fillId="2" borderId="20" xfId="0" applyFont="1" applyFill="1" applyBorder="1" applyAlignment="1">
      <alignment readingOrder="2"/>
    </xf>
    <xf numFmtId="0" fontId="2" fillId="2" borderId="9" xfId="0" applyFont="1" applyFill="1" applyBorder="1" applyAlignment="1">
      <alignment readingOrder="2"/>
    </xf>
    <xf numFmtId="0" fontId="2" fillId="2" borderId="17" xfId="0" applyFont="1" applyFill="1" applyBorder="1" applyAlignment="1">
      <alignment readingOrder="2"/>
    </xf>
    <xf numFmtId="0" fontId="2" fillId="2" borderId="16" xfId="0" applyFont="1" applyFill="1" applyBorder="1" applyAlignment="1">
      <alignment readingOrder="2"/>
    </xf>
    <xf numFmtId="0" fontId="2" fillId="2" borderId="8" xfId="0" applyFont="1" applyFill="1" applyBorder="1" applyAlignment="1">
      <alignment readingOrder="2"/>
    </xf>
    <xf numFmtId="0" fontId="2" fillId="2" borderId="10" xfId="0" applyFont="1" applyFill="1" applyBorder="1" applyAlignment="1">
      <alignment readingOrder="2"/>
    </xf>
    <xf numFmtId="0" fontId="2" fillId="2" borderId="1" xfId="0" applyFont="1" applyFill="1" applyBorder="1" applyAlignment="1">
      <alignment readingOrder="2"/>
    </xf>
    <xf numFmtId="0" fontId="2" fillId="2" borderId="42" xfId="0" applyFont="1" applyFill="1" applyBorder="1" applyAlignment="1">
      <alignment readingOrder="2"/>
    </xf>
    <xf numFmtId="0" fontId="2" fillId="2" borderId="74" xfId="0" applyFont="1" applyFill="1" applyBorder="1" applyAlignment="1">
      <alignment readingOrder="2"/>
    </xf>
    <xf numFmtId="0" fontId="2" fillId="2" borderId="1" xfId="0" applyFont="1" applyFill="1" applyBorder="1" applyAlignment="1">
      <alignment vertical="center" readingOrder="2"/>
    </xf>
    <xf numFmtId="0" fontId="2" fillId="0" borderId="20" xfId="0" applyFont="1" applyBorder="1" applyAlignment="1">
      <alignment horizontal="center" readingOrder="2"/>
    </xf>
    <xf numFmtId="0" fontId="2" fillId="0" borderId="23" xfId="0" applyFont="1" applyBorder="1" applyAlignment="1">
      <alignment horizontal="center" readingOrder="2"/>
    </xf>
    <xf numFmtId="0" fontId="32" fillId="2" borderId="1" xfId="0" applyFont="1" applyFill="1" applyBorder="1" applyAlignment="1">
      <alignment vertical="center" readingOrder="2"/>
    </xf>
    <xf numFmtId="0" fontId="37" fillId="0" borderId="52" xfId="0" applyFont="1" applyBorder="1" applyAlignment="1">
      <alignment horizontal="center" vertical="center"/>
    </xf>
    <xf numFmtId="0" fontId="37" fillId="0" borderId="55" xfId="0" applyFont="1" applyBorder="1" applyAlignment="1">
      <alignment horizontal="center" vertical="center"/>
    </xf>
    <xf numFmtId="0" fontId="32" fillId="2" borderId="10" xfId="0" applyFont="1" applyFill="1" applyBorder="1" applyAlignment="1">
      <alignment vertical="center" readingOrder="2"/>
    </xf>
    <xf numFmtId="0" fontId="10" fillId="2" borderId="8" xfId="0" applyFont="1" applyFill="1" applyBorder="1" applyAlignment="1">
      <alignment vertical="center" readingOrder="2"/>
    </xf>
    <xf numFmtId="0" fontId="10" fillId="2" borderId="9" xfId="0" applyFont="1" applyFill="1" applyBorder="1" applyAlignment="1">
      <alignment vertical="center" readingOrder="2"/>
    </xf>
    <xf numFmtId="0" fontId="2" fillId="6" borderId="8" xfId="0" applyFont="1" applyFill="1" applyBorder="1" applyAlignment="1">
      <alignment vertical="center" readingOrder="2"/>
    </xf>
    <xf numFmtId="0" fontId="10" fillId="2" borderId="1" xfId="0" applyFont="1" applyFill="1" applyBorder="1" applyAlignment="1">
      <alignment vertical="center" readingOrder="2"/>
    </xf>
    <xf numFmtId="0" fontId="2" fillId="6" borderId="1" xfId="0" applyFont="1" applyFill="1" applyBorder="1" applyAlignment="1">
      <alignment vertical="center" readingOrder="2"/>
    </xf>
    <xf numFmtId="0" fontId="0" fillId="0" borderId="74" xfId="0" applyBorder="1" applyAlignment="1"/>
    <xf numFmtId="0" fontId="0" fillId="0" borderId="29" xfId="0" applyBorder="1" applyAlignment="1">
      <alignment horizontal="center" vertical="center"/>
    </xf>
    <xf numFmtId="0" fontId="0" fillId="0" borderId="65" xfId="0" applyBorder="1" applyAlignment="1"/>
    <xf numFmtId="0" fontId="0" fillId="0" borderId="15" xfId="0" applyBorder="1" applyAlignment="1"/>
    <xf numFmtId="0" fontId="0" fillId="0" borderId="29" xfId="0" applyBorder="1" applyAlignment="1"/>
    <xf numFmtId="0" fontId="0" fillId="0" borderId="55" xfId="0" applyBorder="1" applyAlignment="1">
      <alignment horizontal="center"/>
    </xf>
    <xf numFmtId="0" fontId="20" fillId="0" borderId="50" xfId="0" applyFont="1" applyBorder="1" applyAlignment="1">
      <alignment horizontal="center" vertical="center" readingOrder="2"/>
    </xf>
    <xf numFmtId="0" fontId="20" fillId="0" borderId="22" xfId="0" applyFont="1" applyBorder="1" applyAlignment="1">
      <alignment horizontal="center" vertical="center" readingOrder="2"/>
    </xf>
    <xf numFmtId="0" fontId="20" fillId="0" borderId="52" xfId="0" applyFont="1" applyBorder="1" applyAlignment="1">
      <alignment horizontal="center" vertical="center" readingOrder="2"/>
    </xf>
    <xf numFmtId="0" fontId="0" fillId="0" borderId="15" xfId="0" applyBorder="1" applyAlignment="1">
      <alignment horizontal="center"/>
    </xf>
    <xf numFmtId="0" fontId="0" fillId="0" borderId="65" xfId="0" applyBorder="1" applyAlignment="1">
      <alignment horizontal="center"/>
    </xf>
    <xf numFmtId="0" fontId="0" fillId="0" borderId="29" xfId="0" applyBorder="1" applyAlignment="1">
      <alignment horizontal="center"/>
    </xf>
    <xf numFmtId="0" fontId="0" fillId="0" borderId="48" xfId="0" applyBorder="1" applyAlignment="1">
      <alignment horizontal="center"/>
    </xf>
    <xf numFmtId="0" fontId="2" fillId="0" borderId="15" xfId="0" applyFont="1" applyBorder="1" applyAlignment="1">
      <alignment horizontal="center" readingOrder="2"/>
    </xf>
    <xf numFmtId="0" fontId="2" fillId="0" borderId="65" xfId="0" applyFont="1" applyBorder="1" applyAlignment="1">
      <alignment horizontal="center" readingOrder="2"/>
    </xf>
    <xf numFmtId="0" fontId="0" fillId="2" borderId="8" xfId="0" applyFill="1" applyBorder="1" applyAlignment="1"/>
    <xf numFmtId="0" fontId="0" fillId="2" borderId="9" xfId="0" applyFill="1" applyBorder="1" applyAlignment="1"/>
    <xf numFmtId="0" fontId="0" fillId="2" borderId="10" xfId="0" applyFill="1" applyBorder="1" applyAlignment="1"/>
    <xf numFmtId="0" fontId="13" fillId="3" borderId="1" xfId="0" applyFont="1" applyFill="1" applyBorder="1" applyAlignment="1">
      <alignment horizontal="center" vertical="center" wrapText="1" readingOrder="2"/>
    </xf>
    <xf numFmtId="0" fontId="25" fillId="0" borderId="0" xfId="0" applyFont="1" applyFill="1" applyBorder="1" applyAlignment="1">
      <alignment horizontal="right" vertical="center" readingOrder="2"/>
    </xf>
    <xf numFmtId="0" fontId="2" fillId="6" borderId="9" xfId="0" applyFont="1" applyFill="1" applyBorder="1" applyAlignment="1">
      <alignment vertical="center" readingOrder="2"/>
    </xf>
    <xf numFmtId="0" fontId="32" fillId="6" borderId="1" xfId="0" applyFont="1" applyFill="1" applyBorder="1" applyAlignment="1">
      <alignment vertical="center" readingOrder="2"/>
    </xf>
    <xf numFmtId="0" fontId="2" fillId="6" borderId="10" xfId="0" applyFont="1" applyFill="1" applyBorder="1" applyAlignment="1">
      <alignment vertical="center" readingOrder="2"/>
    </xf>
    <xf numFmtId="0" fontId="2" fillId="6" borderId="34" xfId="0" applyFont="1" applyFill="1" applyBorder="1" applyAlignment="1">
      <alignment vertical="center" readingOrder="2"/>
    </xf>
    <xf numFmtId="0" fontId="2" fillId="6" borderId="35" xfId="0" applyFont="1" applyFill="1" applyBorder="1" applyAlignment="1">
      <alignment vertical="center" readingOrder="2"/>
    </xf>
    <xf numFmtId="0" fontId="2" fillId="6" borderId="42" xfId="0" applyFont="1" applyFill="1" applyBorder="1" applyAlignment="1">
      <alignment vertical="center" readingOrder="2"/>
    </xf>
    <xf numFmtId="0" fontId="2" fillId="6" borderId="36" xfId="0" applyFont="1" applyFill="1" applyBorder="1" applyAlignment="1">
      <alignment vertical="center" readingOrder="2"/>
    </xf>
    <xf numFmtId="0" fontId="7" fillId="3" borderId="1" xfId="0" applyFont="1" applyFill="1" applyBorder="1" applyAlignment="1">
      <alignment horizontal="center" vertical="center" wrapText="1"/>
    </xf>
    <xf numFmtId="0" fontId="0" fillId="0" borderId="65" xfId="0" applyBorder="1" applyAlignment="1">
      <alignment horizontal="center" vertical="center"/>
    </xf>
    <xf numFmtId="0" fontId="2" fillId="0" borderId="0" xfId="0" applyFont="1" applyFill="1" applyBorder="1" applyAlignment="1">
      <alignment horizontal="center" vertical="center" readingOrder="2"/>
    </xf>
    <xf numFmtId="0" fontId="7" fillId="3" borderId="73" xfId="0" applyFont="1" applyFill="1" applyBorder="1" applyAlignment="1">
      <alignment horizontal="center" vertical="center"/>
    </xf>
    <xf numFmtId="0" fontId="20" fillId="0" borderId="42" xfId="0" applyFont="1" applyBorder="1" applyAlignment="1">
      <alignment horizontal="center" vertical="center" readingOrder="2"/>
    </xf>
    <xf numFmtId="0" fontId="7" fillId="3" borderId="52"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61" xfId="0" applyFont="1" applyFill="1" applyBorder="1" applyAlignment="1">
      <alignment horizontal="center" vertical="center"/>
    </xf>
    <xf numFmtId="0" fontId="39" fillId="0" borderId="1" xfId="0" applyFont="1" applyFill="1" applyBorder="1" applyAlignment="1">
      <alignment horizontal="center" vertical="center"/>
    </xf>
    <xf numFmtId="0" fontId="27" fillId="3" borderId="1" xfId="0" applyFont="1" applyFill="1" applyBorder="1" applyAlignment="1">
      <alignment horizontal="center" vertical="center" wrapText="1"/>
    </xf>
    <xf numFmtId="0" fontId="40" fillId="0" borderId="1" xfId="0" applyFont="1" applyFill="1" applyBorder="1" applyAlignment="1">
      <alignment horizontal="center" vertical="center"/>
    </xf>
    <xf numFmtId="0" fontId="33" fillId="2" borderId="51" xfId="0" applyFont="1" applyFill="1" applyBorder="1" applyAlignment="1">
      <alignment horizontal="center" vertical="center"/>
    </xf>
    <xf numFmtId="0" fontId="33" fillId="2" borderId="10" xfId="0" applyFont="1" applyFill="1" applyBorder="1" applyAlignment="1">
      <alignment horizontal="center" vertical="center"/>
    </xf>
    <xf numFmtId="0" fontId="44" fillId="0" borderId="1" xfId="0" applyFont="1" applyFill="1" applyBorder="1" applyAlignment="1">
      <alignment horizontal="center" vertical="center"/>
    </xf>
    <xf numFmtId="0" fontId="43" fillId="0" borderId="1" xfId="0" applyFont="1" applyBorder="1" applyAlignment="1">
      <alignment horizontal="center"/>
    </xf>
    <xf numFmtId="0" fontId="45" fillId="0" borderId="1" xfId="0" applyFont="1" applyBorder="1" applyAlignment="1">
      <alignment horizontal="center"/>
    </xf>
    <xf numFmtId="0" fontId="45" fillId="0" borderId="10" xfId="0" applyFont="1" applyBorder="1" applyAlignment="1">
      <alignment horizontal="center"/>
    </xf>
    <xf numFmtId="0" fontId="20" fillId="0" borderId="65" xfId="0" applyFont="1" applyBorder="1" applyAlignment="1">
      <alignment horizontal="center" vertical="center" readingOrder="2"/>
    </xf>
    <xf numFmtId="0" fontId="20" fillId="0" borderId="48" xfId="0" applyFont="1" applyBorder="1" applyAlignment="1">
      <alignment horizontal="center" vertical="center" readingOrder="2"/>
    </xf>
    <xf numFmtId="0" fontId="20" fillId="0" borderId="55" xfId="0" applyFont="1" applyBorder="1" applyAlignment="1">
      <alignment horizontal="center" vertical="center" readingOrder="2"/>
    </xf>
    <xf numFmtId="0" fontId="0" fillId="0" borderId="48" xfId="0" applyBorder="1" applyAlignment="1">
      <alignment horizontal="center" vertical="center"/>
    </xf>
    <xf numFmtId="0" fontId="2" fillId="2" borderId="51" xfId="0" applyFont="1" applyFill="1" applyBorder="1" applyAlignment="1">
      <alignment vertical="center" readingOrder="2"/>
    </xf>
    <xf numFmtId="0" fontId="2" fillId="0" borderId="29" xfId="0" applyFont="1" applyBorder="1" applyAlignment="1">
      <alignment horizontal="center" vertical="center" readingOrder="2"/>
    </xf>
    <xf numFmtId="0" fontId="0" fillId="0" borderId="29" xfId="0" applyBorder="1" applyAlignment="1">
      <alignment horizontal="center"/>
    </xf>
    <xf numFmtId="0" fontId="46" fillId="0" borderId="2" xfId="0" applyFont="1" applyBorder="1" applyAlignment="1">
      <alignment horizontal="right" vertical="center" wrapText="1" readingOrder="2"/>
    </xf>
    <xf numFmtId="0" fontId="53" fillId="0" borderId="2" xfId="0" applyFont="1" applyBorder="1" applyAlignment="1">
      <alignment horizontal="center" vertical="center" wrapText="1" readingOrder="2"/>
    </xf>
    <xf numFmtId="0" fontId="59" fillId="0" borderId="0" xfId="0" applyFont="1" applyAlignment="1">
      <alignment horizontal="center"/>
    </xf>
    <xf numFmtId="0" fontId="0" fillId="0" borderId="0" xfId="0" applyAlignment="1"/>
    <xf numFmtId="0" fontId="0" fillId="4" borderId="53" xfId="0" applyFill="1" applyBorder="1" applyAlignment="1">
      <alignment horizontal="center"/>
    </xf>
    <xf numFmtId="0" fontId="0" fillId="4" borderId="39" xfId="0" applyFill="1" applyBorder="1" applyAlignment="1">
      <alignment horizontal="center"/>
    </xf>
    <xf numFmtId="0" fontId="0" fillId="4" borderId="54" xfId="0" applyFill="1" applyBorder="1" applyAlignment="1">
      <alignment horizontal="center"/>
    </xf>
    <xf numFmtId="0" fontId="60" fillId="0" borderId="1" xfId="0" applyFont="1" applyFill="1" applyBorder="1" applyAlignment="1">
      <alignment horizontal="center" vertical="center"/>
    </xf>
    <xf numFmtId="0" fontId="61" fillId="0" borderId="1" xfId="0" applyFont="1" applyBorder="1" applyAlignment="1">
      <alignment horizontal="center" readingOrder="1"/>
    </xf>
    <xf numFmtId="0" fontId="20" fillId="2" borderId="8" xfId="0" applyFont="1" applyFill="1" applyBorder="1" applyAlignment="1">
      <alignment vertical="center" readingOrder="2"/>
    </xf>
    <xf numFmtId="0" fontId="20" fillId="2" borderId="1" xfId="0" applyFont="1" applyFill="1" applyBorder="1" applyAlignment="1">
      <alignment vertical="center" readingOrder="2"/>
    </xf>
    <xf numFmtId="0" fontId="20" fillId="6" borderId="1" xfId="0" applyFont="1" applyFill="1" applyBorder="1" applyAlignment="1">
      <alignment vertical="center" readingOrder="2"/>
    </xf>
    <xf numFmtId="0" fontId="20" fillId="2" borderId="10" xfId="0" applyFont="1" applyFill="1" applyBorder="1" applyAlignment="1">
      <alignment vertical="center" readingOrder="2"/>
    </xf>
    <xf numFmtId="0" fontId="18" fillId="0" borderId="0" xfId="0" applyFont="1" applyFill="1" applyBorder="1" applyAlignment="1">
      <alignment horizontal="center"/>
    </xf>
    <xf numFmtId="0" fontId="64" fillId="0" borderId="0" xfId="0" applyFont="1"/>
    <xf numFmtId="0" fontId="2" fillId="0" borderId="1" xfId="0" applyFont="1" applyFill="1" applyBorder="1" applyAlignment="1">
      <alignment horizontal="center" vertical="center"/>
    </xf>
    <xf numFmtId="0" fontId="65" fillId="0" borderId="0" xfId="0" applyFont="1" applyAlignment="1">
      <alignment horizontal="right" vertical="center" wrapText="1"/>
    </xf>
    <xf numFmtId="0" fontId="65" fillId="0" borderId="0" xfId="0" applyFont="1" applyAlignment="1">
      <alignment horizontal="right" vertical="center"/>
    </xf>
    <xf numFmtId="0" fontId="19" fillId="0" borderId="8" xfId="0" applyFont="1" applyBorder="1" applyAlignment="1">
      <alignment horizontal="center"/>
    </xf>
    <xf numFmtId="0" fontId="6" fillId="0" borderId="1" xfId="0" applyFont="1" applyBorder="1" applyAlignment="1">
      <alignment horizontal="center"/>
    </xf>
    <xf numFmtId="0" fontId="32" fillId="3" borderId="42" xfId="0" applyFont="1" applyFill="1" applyBorder="1" applyAlignment="1">
      <alignment horizontal="center" vertical="center" readingOrder="2"/>
    </xf>
    <xf numFmtId="0" fontId="32" fillId="3" borderId="42" xfId="0" applyFont="1" applyFill="1" applyBorder="1" applyAlignment="1">
      <alignment horizontal="center" vertical="center" wrapText="1" readingOrder="2"/>
    </xf>
    <xf numFmtId="0" fontId="2" fillId="0" borderId="15" xfId="0" applyFont="1" applyBorder="1" applyAlignment="1">
      <alignment horizontal="center" readingOrder="2"/>
    </xf>
    <xf numFmtId="0" fontId="2" fillId="0" borderId="65" xfId="0" applyFont="1" applyBorder="1" applyAlignment="1">
      <alignment horizontal="center" readingOrder="2"/>
    </xf>
    <xf numFmtId="0" fontId="2" fillId="0" borderId="15" xfId="0" applyFont="1" applyBorder="1" applyAlignment="1">
      <alignment horizontal="center" readingOrder="2"/>
    </xf>
    <xf numFmtId="0" fontId="18" fillId="0" borderId="8" xfId="0" applyFont="1" applyBorder="1" applyAlignment="1">
      <alignment horizontal="center"/>
    </xf>
    <xf numFmtId="0" fontId="2" fillId="0" borderId="25" xfId="0" applyFont="1" applyBorder="1" applyAlignment="1">
      <alignment horizontal="right" readingOrder="2"/>
    </xf>
    <xf numFmtId="0" fontId="19" fillId="0" borderId="1" xfId="0" applyFont="1" applyBorder="1" applyAlignment="1">
      <alignment horizontal="center" readingOrder="2"/>
    </xf>
    <xf numFmtId="0" fontId="19" fillId="9" borderId="1" xfId="0" applyFont="1" applyFill="1" applyBorder="1" applyAlignment="1">
      <alignment horizontal="center" readingOrder="2"/>
    </xf>
    <xf numFmtId="0" fontId="2" fillId="9" borderId="8" xfId="0" applyFont="1" applyFill="1" applyBorder="1" applyAlignment="1">
      <alignment vertical="center" readingOrder="2"/>
    </xf>
    <xf numFmtId="0" fontId="2" fillId="9" borderId="9" xfId="0" applyFont="1" applyFill="1" applyBorder="1" applyAlignment="1">
      <alignment vertical="center" readingOrder="2"/>
    </xf>
    <xf numFmtId="0" fontId="32" fillId="9" borderId="1" xfId="0" applyFont="1" applyFill="1" applyBorder="1" applyAlignment="1">
      <alignment vertical="center" readingOrder="2"/>
    </xf>
    <xf numFmtId="0" fontId="2" fillId="10" borderId="8" xfId="0" applyFont="1" applyFill="1" applyBorder="1" applyAlignment="1">
      <alignment vertical="center" readingOrder="2"/>
    </xf>
    <xf numFmtId="0" fontId="2" fillId="10" borderId="9" xfId="0" applyFont="1" applyFill="1" applyBorder="1" applyAlignment="1">
      <alignment vertical="center" readingOrder="2"/>
    </xf>
    <xf numFmtId="0" fontId="32" fillId="10" borderId="10" xfId="0" applyFont="1" applyFill="1" applyBorder="1" applyAlignment="1">
      <alignment vertical="center" readingOrder="2"/>
    </xf>
    <xf numFmtId="0" fontId="32" fillId="10" borderId="1" xfId="0" applyFont="1" applyFill="1" applyBorder="1" applyAlignment="1">
      <alignment vertical="center" readingOrder="2"/>
    </xf>
    <xf numFmtId="0" fontId="2" fillId="10" borderId="1" xfId="0" applyFont="1" applyFill="1" applyBorder="1" applyAlignment="1">
      <alignment vertical="center" readingOrder="2"/>
    </xf>
    <xf numFmtId="0" fontId="2" fillId="10" borderId="10" xfId="0" applyFont="1" applyFill="1" applyBorder="1" applyAlignment="1">
      <alignment vertical="center" readingOrder="2"/>
    </xf>
    <xf numFmtId="0" fontId="19" fillId="10" borderId="1" xfId="0" applyFont="1" applyFill="1" applyBorder="1" applyAlignment="1">
      <alignment horizontal="center" readingOrder="2"/>
    </xf>
    <xf numFmtId="0" fontId="2" fillId="11" borderId="8" xfId="0" applyFont="1" applyFill="1" applyBorder="1" applyAlignment="1">
      <alignment vertical="center" readingOrder="2"/>
    </xf>
    <xf numFmtId="0" fontId="2" fillId="11" borderId="9" xfId="0" applyFont="1" applyFill="1" applyBorder="1" applyAlignment="1">
      <alignment vertical="center" readingOrder="2"/>
    </xf>
    <xf numFmtId="0" fontId="32" fillId="11" borderId="10" xfId="0" applyFont="1" applyFill="1" applyBorder="1" applyAlignment="1">
      <alignment vertical="center" readingOrder="2"/>
    </xf>
    <xf numFmtId="0" fontId="32" fillId="11" borderId="1" xfId="0" applyFont="1" applyFill="1" applyBorder="1" applyAlignment="1">
      <alignment vertical="center" readingOrder="2"/>
    </xf>
    <xf numFmtId="0" fontId="2" fillId="11" borderId="1" xfId="0" applyFont="1" applyFill="1" applyBorder="1" applyAlignment="1">
      <alignment vertical="center" readingOrder="2"/>
    </xf>
    <xf numFmtId="0" fontId="2" fillId="11" borderId="10" xfId="0" applyFont="1" applyFill="1" applyBorder="1" applyAlignment="1">
      <alignment vertical="center" readingOrder="2"/>
    </xf>
    <xf numFmtId="0" fontId="19" fillId="11" borderId="1" xfId="0" applyFont="1" applyFill="1" applyBorder="1" applyAlignment="1">
      <alignment horizontal="center" readingOrder="2"/>
    </xf>
    <xf numFmtId="0" fontId="2" fillId="0" borderId="1" xfId="0" applyFont="1" applyBorder="1" applyAlignment="1">
      <alignment horizontal="center" vertical="center" readingOrder="2"/>
    </xf>
    <xf numFmtId="0" fontId="2" fillId="13" borderId="8" xfId="0" applyFont="1" applyFill="1" applyBorder="1" applyAlignment="1">
      <alignment vertical="center" readingOrder="2"/>
    </xf>
    <xf numFmtId="0" fontId="2" fillId="13" borderId="9" xfId="0" applyFont="1" applyFill="1" applyBorder="1" applyAlignment="1">
      <alignment vertical="center" readingOrder="2"/>
    </xf>
    <xf numFmtId="0" fontId="32" fillId="13" borderId="1" xfId="0" applyFont="1" applyFill="1" applyBorder="1" applyAlignment="1">
      <alignment vertical="center" readingOrder="2"/>
    </xf>
    <xf numFmtId="0" fontId="2" fillId="13" borderId="10" xfId="0" applyFont="1" applyFill="1" applyBorder="1" applyAlignment="1">
      <alignment vertical="center" readingOrder="2"/>
    </xf>
    <xf numFmtId="0" fontId="0" fillId="9" borderId="1" xfId="0" applyFill="1" applyBorder="1" applyAlignment="1"/>
    <xf numFmtId="0" fontId="0" fillId="9" borderId="9" xfId="0" applyFill="1" applyBorder="1" applyAlignment="1"/>
    <xf numFmtId="0" fontId="0" fillId="9" borderId="8" xfId="0" applyFill="1" applyBorder="1" applyAlignment="1"/>
    <xf numFmtId="0" fontId="22" fillId="3" borderId="42" xfId="0" applyFont="1" applyFill="1" applyBorder="1" applyAlignment="1">
      <alignment horizontal="center" vertical="center" wrapText="1" readingOrder="2"/>
    </xf>
    <xf numFmtId="0" fontId="12" fillId="13" borderId="8" xfId="0" applyFont="1" applyFill="1" applyBorder="1" applyAlignment="1">
      <alignment vertical="center" readingOrder="2"/>
    </xf>
    <xf numFmtId="0" fontId="12" fillId="13" borderId="1" xfId="0" applyFont="1" applyFill="1" applyBorder="1" applyAlignment="1">
      <alignment vertical="center" readingOrder="2"/>
    </xf>
    <xf numFmtId="0" fontId="12" fillId="11" borderId="8" xfId="0" applyFont="1" applyFill="1" applyBorder="1" applyAlignment="1">
      <alignment vertical="center" readingOrder="2"/>
    </xf>
    <xf numFmtId="0" fontId="12" fillId="11" borderId="1" xfId="0" applyFont="1" applyFill="1" applyBorder="1" applyAlignment="1">
      <alignment vertical="center" readingOrder="2"/>
    </xf>
    <xf numFmtId="0" fontId="11" fillId="12" borderId="1" xfId="0" applyFont="1" applyFill="1" applyBorder="1" applyAlignment="1">
      <alignment vertical="center" readingOrder="2"/>
    </xf>
    <xf numFmtId="0" fontId="11" fillId="12" borderId="9" xfId="0" applyFont="1" applyFill="1" applyBorder="1" applyAlignment="1">
      <alignment vertical="center" readingOrder="2"/>
    </xf>
    <xf numFmtId="0" fontId="69" fillId="0" borderId="0" xfId="0" applyFont="1" applyAlignment="1">
      <alignment vertical="center" wrapText="1"/>
    </xf>
    <xf numFmtId="0" fontId="15" fillId="0" borderId="9" xfId="0" applyFont="1" applyBorder="1"/>
    <xf numFmtId="0" fontId="15" fillId="0" borderId="9" xfId="0" applyFont="1" applyBorder="1" applyAlignment="1">
      <alignment horizontal="right" vertical="center" wrapText="1" readingOrder="2"/>
    </xf>
    <xf numFmtId="0" fontId="15" fillId="0" borderId="39" xfId="0" applyFont="1" applyBorder="1"/>
    <xf numFmtId="0" fontId="15" fillId="0" borderId="35" xfId="0" applyFont="1" applyBorder="1" applyAlignment="1">
      <alignment horizontal="right" vertical="center" wrapText="1" readingOrder="2"/>
    </xf>
    <xf numFmtId="0" fontId="15" fillId="0" borderId="9" xfId="0" applyFont="1" applyBorder="1" applyAlignment="1">
      <alignment vertical="center" wrapText="1" readingOrder="2"/>
    </xf>
    <xf numFmtId="0" fontId="15" fillId="0" borderId="35" xfId="0" applyFont="1" applyBorder="1" applyAlignment="1">
      <alignment vertical="center" wrapText="1" readingOrder="2"/>
    </xf>
    <xf numFmtId="0" fontId="15" fillId="0" borderId="39" xfId="0" applyFont="1" applyBorder="1" applyAlignment="1">
      <alignment horizontal="right" vertical="center" wrapText="1" readingOrder="2"/>
    </xf>
    <xf numFmtId="0" fontId="20" fillId="3" borderId="45" xfId="0" applyFont="1" applyFill="1" applyBorder="1" applyAlignment="1">
      <alignment horizontal="right" vertical="center" wrapText="1" readingOrder="2"/>
    </xf>
    <xf numFmtId="0" fontId="0" fillId="0" borderId="58" xfId="0" applyBorder="1" applyAlignment="1">
      <alignment horizontal="center"/>
    </xf>
    <xf numFmtId="0" fontId="0" fillId="0" borderId="65" xfId="0" applyBorder="1" applyAlignment="1">
      <alignment horizontal="center"/>
    </xf>
    <xf numFmtId="0" fontId="19" fillId="0" borderId="8" xfId="0" applyFont="1" applyBorder="1" applyAlignment="1">
      <alignment horizontal="center"/>
    </xf>
    <xf numFmtId="0" fontId="15" fillId="0" borderId="0" xfId="0" applyFont="1" applyBorder="1" applyAlignment="1">
      <alignment vertical="center" wrapText="1" readingOrder="2"/>
    </xf>
    <xf numFmtId="0" fontId="71" fillId="0" borderId="39" xfId="0" applyFont="1" applyBorder="1" applyAlignment="1">
      <alignment horizontal="right" vertical="center" wrapText="1" readingOrder="2"/>
    </xf>
    <xf numFmtId="0" fontId="71" fillId="0" borderId="0" xfId="0" applyFont="1" applyBorder="1" applyAlignment="1">
      <alignment horizontal="right" vertical="center" wrapText="1" readingOrder="2"/>
    </xf>
    <xf numFmtId="0" fontId="15" fillId="0" borderId="0" xfId="0" applyFont="1"/>
    <xf numFmtId="0" fontId="15" fillId="0" borderId="39" xfId="0" applyFont="1" applyBorder="1" applyAlignment="1">
      <alignment vertical="center" wrapText="1" readingOrder="2"/>
    </xf>
    <xf numFmtId="0" fontId="15" fillId="8" borderId="39" xfId="0" applyFont="1" applyFill="1" applyBorder="1" applyAlignment="1">
      <alignment vertical="center" wrapText="1" readingOrder="2"/>
    </xf>
    <xf numFmtId="0" fontId="15" fillId="15" borderId="35" xfId="0" applyFont="1" applyFill="1" applyBorder="1" applyAlignment="1">
      <alignment horizontal="right" vertical="center" wrapText="1" readingOrder="2"/>
    </xf>
    <xf numFmtId="0" fontId="15" fillId="0" borderId="76" xfId="0" applyFont="1" applyBorder="1" applyAlignment="1">
      <alignment horizontal="right" vertical="center" wrapText="1" readingOrder="2"/>
    </xf>
    <xf numFmtId="0" fontId="15" fillId="15" borderId="77" xfId="0" applyFont="1" applyFill="1" applyBorder="1" applyAlignment="1">
      <alignment horizontal="right" vertical="center" wrapText="1" readingOrder="2"/>
    </xf>
    <xf numFmtId="0" fontId="71" fillId="8" borderId="39" xfId="0" applyFont="1" applyFill="1" applyBorder="1" applyAlignment="1">
      <alignment vertical="center" wrapText="1" readingOrder="2"/>
    </xf>
    <xf numFmtId="0" fontId="70" fillId="14" borderId="75" xfId="0" applyFont="1" applyFill="1" applyBorder="1" applyAlignment="1">
      <alignment horizontal="right" vertical="center" wrapText="1" readingOrder="2"/>
    </xf>
    <xf numFmtId="0" fontId="12" fillId="3" borderId="42" xfId="0" applyFont="1" applyFill="1" applyBorder="1" applyAlignment="1">
      <alignment horizontal="center" vertical="center" wrapText="1" readingOrder="2"/>
    </xf>
    <xf numFmtId="0" fontId="12" fillId="3" borderId="1" xfId="0" applyFont="1" applyFill="1" applyBorder="1" applyAlignment="1">
      <alignment horizontal="center" vertical="center" wrapText="1" readingOrder="2"/>
    </xf>
    <xf numFmtId="0" fontId="72" fillId="3" borderId="1" xfId="0" applyFont="1" applyFill="1" applyBorder="1" applyAlignment="1">
      <alignment horizontal="center" vertical="center" wrapText="1" readingOrder="2"/>
    </xf>
    <xf numFmtId="0" fontId="27" fillId="3" borderId="8" xfId="0" applyFont="1" applyFill="1" applyBorder="1" applyAlignment="1">
      <alignment horizontal="center" vertical="center" wrapText="1"/>
    </xf>
    <xf numFmtId="0" fontId="20" fillId="0" borderId="1" xfId="0" applyFont="1" applyBorder="1" applyAlignment="1">
      <alignment horizontal="center" vertical="center" readingOrder="2"/>
    </xf>
    <xf numFmtId="0" fontId="15" fillId="16" borderId="1" xfId="0" applyFont="1" applyFill="1" applyBorder="1" applyAlignment="1">
      <alignment vertical="center" wrapText="1" readingOrder="2"/>
    </xf>
    <xf numFmtId="0" fontId="15" fillId="8" borderId="1" xfId="0" applyFont="1" applyFill="1" applyBorder="1" applyAlignment="1">
      <alignment vertical="center" wrapText="1" readingOrder="2"/>
    </xf>
    <xf numFmtId="0" fontId="15" fillId="17" borderId="1" xfId="0" applyFont="1" applyFill="1" applyBorder="1" applyAlignment="1">
      <alignment vertical="center" wrapText="1" readingOrder="2"/>
    </xf>
    <xf numFmtId="0" fontId="0" fillId="2" borderId="9" xfId="0" applyFill="1" applyBorder="1" applyAlignment="1">
      <alignment horizontal="center"/>
    </xf>
    <xf numFmtId="0" fontId="2" fillId="3" borderId="10" xfId="0" applyFont="1" applyFill="1" applyBorder="1" applyAlignment="1">
      <alignment horizontal="center" vertical="center" wrapText="1" readingOrder="2"/>
    </xf>
    <xf numFmtId="0" fontId="0" fillId="9" borderId="1" xfId="0" applyFill="1" applyBorder="1" applyAlignment="1">
      <alignment vertical="center"/>
    </xf>
    <xf numFmtId="0" fontId="0" fillId="9" borderId="9" xfId="0" applyFill="1" applyBorder="1" applyAlignment="1">
      <alignment vertical="center"/>
    </xf>
    <xf numFmtId="0" fontId="0" fillId="9" borderId="8" xfId="0" applyFill="1" applyBorder="1" applyAlignment="1">
      <alignment vertical="center"/>
    </xf>
    <xf numFmtId="0" fontId="0" fillId="9" borderId="10" xfId="0" applyFill="1" applyBorder="1" applyAlignment="1">
      <alignment vertical="center"/>
    </xf>
    <xf numFmtId="0" fontId="20" fillId="11" borderId="8" xfId="0" applyFont="1" applyFill="1" applyBorder="1" applyAlignment="1">
      <alignment vertical="center" readingOrder="2"/>
    </xf>
    <xf numFmtId="0" fontId="6" fillId="9" borderId="1" xfId="0" applyFont="1" applyFill="1" applyBorder="1" applyAlignment="1">
      <alignment horizontal="center" readingOrder="2"/>
    </xf>
    <xf numFmtId="0" fontId="18" fillId="11" borderId="1" xfId="0" applyFont="1" applyFill="1" applyBorder="1" applyAlignment="1">
      <alignment horizontal="center" readingOrder="2"/>
    </xf>
    <xf numFmtId="0" fontId="18" fillId="13" borderId="1" xfId="0" applyFont="1" applyFill="1" applyBorder="1" applyAlignment="1">
      <alignment horizontal="center" readingOrder="2"/>
    </xf>
    <xf numFmtId="0" fontId="18" fillId="10" borderId="1" xfId="0" applyFont="1" applyFill="1" applyBorder="1" applyAlignment="1">
      <alignment horizontal="center" readingOrder="2"/>
    </xf>
    <xf numFmtId="0" fontId="20" fillId="10" borderId="10" xfId="0" applyFont="1" applyFill="1" applyBorder="1" applyAlignment="1">
      <alignment vertical="center" readingOrder="2"/>
    </xf>
    <xf numFmtId="0" fontId="2" fillId="10" borderId="42" xfId="0" applyFont="1" applyFill="1" applyBorder="1" applyAlignment="1">
      <alignment vertical="center" readingOrder="2"/>
    </xf>
    <xf numFmtId="0" fontId="2" fillId="10" borderId="34" xfId="0" applyFont="1" applyFill="1" applyBorder="1" applyAlignment="1">
      <alignment vertical="center" readingOrder="2"/>
    </xf>
    <xf numFmtId="0" fontId="20" fillId="13" borderId="1" xfId="0" applyFont="1" applyFill="1" applyBorder="1" applyAlignment="1">
      <alignment vertical="center" readingOrder="2"/>
    </xf>
    <xf numFmtId="0" fontId="2" fillId="13" borderId="1" xfId="0" applyFont="1" applyFill="1" applyBorder="1" applyAlignment="1">
      <alignment vertical="center" readingOrder="2"/>
    </xf>
    <xf numFmtId="0" fontId="2" fillId="0" borderId="43" xfId="0" applyFont="1" applyBorder="1" applyAlignment="1" applyProtection="1">
      <alignment horizontal="right" readingOrder="2"/>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65" fillId="0" borderId="0" xfId="0" applyFont="1" applyAlignment="1" applyProtection="1">
      <alignment horizontal="right" vertical="center" wrapText="1"/>
      <protection locked="0"/>
    </xf>
    <xf numFmtId="0" fontId="14" fillId="0" borderId="0" xfId="0" applyFont="1" applyBorder="1" applyAlignment="1" applyProtection="1">
      <alignment horizontal="center" vertical="center" wrapText="1" readingOrder="2"/>
      <protection locked="0"/>
    </xf>
    <xf numFmtId="0" fontId="15" fillId="16" borderId="1" xfId="0" applyFont="1" applyFill="1" applyBorder="1" applyAlignment="1" applyProtection="1">
      <alignment vertical="center" wrapText="1" readingOrder="2"/>
      <protection locked="0"/>
    </xf>
    <xf numFmtId="0" fontId="15" fillId="8" borderId="1" xfId="0" applyFont="1" applyFill="1" applyBorder="1" applyAlignment="1" applyProtection="1">
      <alignment vertical="center" wrapText="1" readingOrder="2"/>
      <protection locked="0"/>
    </xf>
    <xf numFmtId="0" fontId="69" fillId="0" borderId="0" xfId="0" applyFont="1" applyAlignment="1" applyProtection="1">
      <alignment vertical="center" wrapText="1"/>
      <protection locked="0"/>
    </xf>
    <xf numFmtId="0" fontId="15" fillId="17" borderId="1" xfId="0" applyFont="1" applyFill="1" applyBorder="1" applyAlignment="1" applyProtection="1">
      <alignment vertical="center" wrapText="1" readingOrder="2"/>
      <protection locked="0"/>
    </xf>
    <xf numFmtId="0" fontId="65" fillId="0" borderId="0" xfId="0" applyFont="1" applyAlignment="1" applyProtection="1">
      <alignment horizontal="right" vertical="center"/>
      <protection locked="0"/>
    </xf>
    <xf numFmtId="0" fontId="18" fillId="0" borderId="0" xfId="0" applyFont="1" applyFill="1" applyBorder="1" applyAlignment="1" applyProtection="1">
      <alignment horizontal="center"/>
      <protection locked="0"/>
    </xf>
    <xf numFmtId="0" fontId="18" fillId="0" borderId="0" xfId="0" applyFont="1" applyBorder="1" applyAlignment="1" applyProtection="1">
      <alignment horizontal="center"/>
      <protection locked="0"/>
    </xf>
    <xf numFmtId="0" fontId="32" fillId="3" borderId="42" xfId="0" applyFont="1" applyFill="1" applyBorder="1" applyAlignment="1" applyProtection="1">
      <alignment horizontal="center" vertical="center" wrapText="1" readingOrder="2"/>
      <protection locked="0"/>
    </xf>
    <xf numFmtId="0" fontId="32" fillId="3" borderId="42" xfId="0" applyFont="1" applyFill="1" applyBorder="1" applyAlignment="1" applyProtection="1">
      <alignment horizontal="center" vertical="center" readingOrder="2"/>
      <protection locked="0"/>
    </xf>
    <xf numFmtId="0" fontId="12" fillId="3" borderId="42" xfId="0" applyFont="1" applyFill="1" applyBorder="1" applyAlignment="1" applyProtection="1">
      <alignment horizontal="center" vertical="center" wrapText="1" readingOrder="2"/>
      <protection locked="0"/>
    </xf>
    <xf numFmtId="0" fontId="32" fillId="3" borderId="42" xfId="0" applyFont="1" applyFill="1" applyBorder="1" applyAlignment="1" applyProtection="1">
      <alignment horizontal="right" vertical="center" wrapText="1" readingOrder="2"/>
      <protection locked="0"/>
    </xf>
    <xf numFmtId="0" fontId="19" fillId="9" borderId="1" xfId="0" applyFont="1" applyFill="1" applyBorder="1" applyAlignment="1" applyProtection="1">
      <alignment horizontal="center" readingOrder="2"/>
      <protection locked="0"/>
    </xf>
    <xf numFmtId="0" fontId="2" fillId="9" borderId="8" xfId="0" applyFont="1" applyFill="1" applyBorder="1" applyAlignment="1" applyProtection="1">
      <alignment vertical="center" readingOrder="2"/>
      <protection locked="0"/>
    </xf>
    <xf numFmtId="0" fontId="2" fillId="9" borderId="9" xfId="0" applyFont="1" applyFill="1" applyBorder="1" applyAlignment="1" applyProtection="1">
      <alignment vertical="center" readingOrder="2"/>
      <protection locked="0"/>
    </xf>
    <xf numFmtId="0" fontId="32" fillId="9" borderId="1" xfId="0" applyFont="1" applyFill="1" applyBorder="1" applyAlignment="1" applyProtection="1">
      <alignment vertical="center" readingOrder="2"/>
      <protection locked="0"/>
    </xf>
    <xf numFmtId="0" fontId="2" fillId="2" borderId="8" xfId="0" applyFont="1" applyFill="1" applyBorder="1" applyAlignment="1" applyProtection="1">
      <alignment vertical="center" readingOrder="2"/>
      <protection locked="0"/>
    </xf>
    <xf numFmtId="0" fontId="2" fillId="2" borderId="9" xfId="0" applyFont="1" applyFill="1" applyBorder="1" applyAlignment="1" applyProtection="1">
      <alignment vertical="center" readingOrder="2"/>
      <protection locked="0"/>
    </xf>
    <xf numFmtId="0" fontId="32" fillId="2" borderId="1" xfId="0" applyFont="1" applyFill="1" applyBorder="1" applyAlignment="1" applyProtection="1">
      <alignment vertical="center" readingOrder="2"/>
      <protection locked="0"/>
    </xf>
    <xf numFmtId="0" fontId="2" fillId="2" borderId="10" xfId="0" applyFont="1" applyFill="1" applyBorder="1" applyAlignment="1" applyProtection="1">
      <alignment vertical="center" readingOrder="2"/>
      <protection locked="0"/>
    </xf>
    <xf numFmtId="0" fontId="2" fillId="0" borderId="1" xfId="0" applyFont="1" applyBorder="1" applyAlignment="1" applyProtection="1">
      <alignment horizontal="center" vertical="center" readingOrder="2"/>
      <protection locked="0"/>
    </xf>
    <xf numFmtId="0" fontId="61" fillId="0" borderId="1" xfId="0" applyFont="1" applyBorder="1" applyAlignment="1" applyProtection="1">
      <alignment horizontal="center" readingOrder="1"/>
      <protection locked="0"/>
    </xf>
    <xf numFmtId="0" fontId="2" fillId="0" borderId="26" xfId="0" applyFont="1" applyBorder="1" applyAlignment="1" applyProtection="1">
      <alignment horizontal="right" readingOrder="2"/>
      <protection locked="0"/>
    </xf>
    <xf numFmtId="0" fontId="2" fillId="0" borderId="43" xfId="0" applyFont="1" applyBorder="1" applyAlignment="1" applyProtection="1">
      <alignment horizontal="right" readingOrder="2"/>
      <protection locked="0"/>
    </xf>
    <xf numFmtId="0" fontId="60" fillId="0" borderId="1" xfId="0" applyFont="1" applyFill="1" applyBorder="1" applyAlignment="1" applyProtection="1">
      <alignment horizontal="center" vertical="center"/>
      <protection locked="0"/>
    </xf>
    <xf numFmtId="0" fontId="2" fillId="2" borderId="1" xfId="0" applyFont="1" applyFill="1" applyBorder="1" applyAlignment="1" applyProtection="1">
      <alignment vertical="center" readingOrder="2"/>
      <protection locked="0"/>
    </xf>
    <xf numFmtId="0" fontId="0" fillId="0" borderId="29" xfId="0" applyBorder="1" applyAlignment="1" applyProtection="1">
      <alignment horizontal="center"/>
      <protection locked="0"/>
    </xf>
    <xf numFmtId="0" fontId="0" fillId="0" borderId="29" xfId="0" applyBorder="1" applyProtection="1">
      <protection locked="0"/>
    </xf>
    <xf numFmtId="0" fontId="0" fillId="0" borderId="15" xfId="0" applyBorder="1" applyAlignment="1" applyProtection="1">
      <alignment horizontal="center"/>
      <protection locked="0"/>
    </xf>
    <xf numFmtId="0" fontId="0" fillId="0" borderId="15" xfId="0" applyBorder="1" applyProtection="1">
      <protection locked="0"/>
    </xf>
    <xf numFmtId="0" fontId="2" fillId="0" borderId="15" xfId="0" applyFont="1" applyBorder="1" applyAlignment="1" applyProtection="1">
      <alignment horizontal="center" readingOrder="2"/>
      <protection locked="0"/>
    </xf>
    <xf numFmtId="0" fontId="2" fillId="0" borderId="65" xfId="0" applyFont="1" applyBorder="1" applyAlignment="1" applyProtection="1">
      <alignment horizontal="center" readingOrder="2"/>
      <protection locked="0"/>
    </xf>
    <xf numFmtId="0" fontId="0" fillId="0" borderId="65" xfId="0" applyBorder="1" applyProtection="1">
      <protection locked="0"/>
    </xf>
    <xf numFmtId="0" fontId="2" fillId="0" borderId="48" xfId="0" applyFont="1" applyBorder="1" applyAlignment="1" applyProtection="1">
      <alignment horizontal="center" vertical="center" readingOrder="2"/>
      <protection locked="0"/>
    </xf>
    <xf numFmtId="0" fontId="37" fillId="0" borderId="55" xfId="0" applyFont="1" applyBorder="1" applyAlignment="1" applyProtection="1">
      <alignment horizontal="center" vertical="center"/>
      <protection locked="0"/>
    </xf>
    <xf numFmtId="0" fontId="2" fillId="0" borderId="48" xfId="0" applyFont="1" applyBorder="1" applyAlignment="1" applyProtection="1">
      <alignment horizontal="center" readingOrder="2"/>
      <protection locked="0"/>
    </xf>
    <xf numFmtId="0" fontId="0" fillId="0" borderId="48" xfId="0" applyBorder="1" applyProtection="1">
      <protection locked="0"/>
    </xf>
    <xf numFmtId="0" fontId="32" fillId="2" borderId="10" xfId="0" applyFont="1" applyFill="1" applyBorder="1" applyAlignment="1" applyProtection="1">
      <alignment vertical="center" readingOrder="2"/>
      <protection locked="0"/>
    </xf>
    <xf numFmtId="0" fontId="0" fillId="0" borderId="22" xfId="0" applyBorder="1" applyAlignment="1" applyProtection="1">
      <alignment horizontal="center"/>
      <protection locked="0"/>
    </xf>
    <xf numFmtId="0" fontId="0" fillId="0" borderId="22" xfId="0" applyBorder="1" applyProtection="1">
      <protection locked="0"/>
    </xf>
    <xf numFmtId="0" fontId="0" fillId="0" borderId="52" xfId="0" applyBorder="1" applyAlignment="1" applyProtection="1">
      <alignment horizontal="center"/>
      <protection locked="0"/>
    </xf>
    <xf numFmtId="0" fontId="0" fillId="0" borderId="52" xfId="0" applyBorder="1" applyProtection="1">
      <protection locked="0"/>
    </xf>
    <xf numFmtId="0" fontId="2" fillId="6" borderId="34" xfId="0" applyFont="1" applyFill="1" applyBorder="1" applyAlignment="1" applyProtection="1">
      <alignment vertical="center" readingOrder="2"/>
      <protection locked="0"/>
    </xf>
    <xf numFmtId="0" fontId="2" fillId="6" borderId="35" xfId="0" applyFont="1" applyFill="1" applyBorder="1" applyAlignment="1" applyProtection="1">
      <alignment vertical="center" readingOrder="2"/>
      <protection locked="0"/>
    </xf>
    <xf numFmtId="0" fontId="32" fillId="6" borderId="1" xfId="0" applyFont="1" applyFill="1" applyBorder="1" applyAlignment="1" applyProtection="1">
      <alignment vertical="center" readingOrder="2"/>
      <protection locked="0"/>
    </xf>
    <xf numFmtId="0" fontId="2" fillId="6" borderId="42" xfId="0" applyFont="1" applyFill="1" applyBorder="1" applyAlignment="1" applyProtection="1">
      <alignment vertical="center" readingOrder="2"/>
      <protection locked="0"/>
    </xf>
    <xf numFmtId="0" fontId="2" fillId="6" borderId="36" xfId="0" applyFont="1" applyFill="1" applyBorder="1" applyAlignment="1" applyProtection="1">
      <alignment vertical="center" readingOrder="2"/>
      <protection locked="0"/>
    </xf>
    <xf numFmtId="0" fontId="32" fillId="2" borderId="8" xfId="0" applyFont="1" applyFill="1" applyBorder="1" applyAlignment="1" applyProtection="1">
      <alignment vertical="center" readingOrder="2"/>
      <protection locked="0"/>
    </xf>
    <xf numFmtId="0" fontId="0" fillId="0" borderId="50" xfId="0" applyBorder="1" applyAlignment="1" applyProtection="1">
      <alignment horizontal="center"/>
      <protection locked="0"/>
    </xf>
    <xf numFmtId="0" fontId="0" fillId="0" borderId="50" xfId="0" applyBorder="1" applyProtection="1">
      <protection locked="0"/>
    </xf>
    <xf numFmtId="0" fontId="0" fillId="0" borderId="21" xfId="0" applyBorder="1" applyAlignment="1" applyProtection="1">
      <alignment horizontal="center"/>
      <protection locked="0"/>
    </xf>
    <xf numFmtId="0" fontId="0" fillId="0" borderId="21" xfId="0" applyBorder="1" applyProtection="1">
      <protection locked="0"/>
    </xf>
    <xf numFmtId="0" fontId="0" fillId="0" borderId="65" xfId="0" applyBorder="1" applyAlignment="1" applyProtection="1">
      <alignment horizontal="center"/>
      <protection locked="0"/>
    </xf>
    <xf numFmtId="0" fontId="2" fillId="0" borderId="42" xfId="0" applyFont="1" applyBorder="1" applyAlignment="1" applyProtection="1">
      <alignment horizontal="center" vertical="center" readingOrder="2"/>
      <protection locked="0"/>
    </xf>
    <xf numFmtId="0" fontId="0" fillId="0" borderId="48" xfId="0" applyBorder="1" applyAlignment="1" applyProtection="1">
      <alignment horizontal="center"/>
      <protection locked="0"/>
    </xf>
    <xf numFmtId="0" fontId="2" fillId="6" borderId="8" xfId="0" applyFont="1" applyFill="1" applyBorder="1" applyAlignment="1" applyProtection="1">
      <alignment vertical="center" readingOrder="2"/>
      <protection locked="0"/>
    </xf>
    <xf numFmtId="0" fontId="2" fillId="6" borderId="9" xfId="0" applyFont="1" applyFill="1" applyBorder="1" applyAlignment="1" applyProtection="1">
      <alignment vertical="center" readingOrder="2"/>
      <protection locked="0"/>
    </xf>
    <xf numFmtId="0" fontId="2" fillId="6" borderId="1" xfId="0" applyFont="1" applyFill="1" applyBorder="1" applyAlignment="1" applyProtection="1">
      <alignment vertical="center" readingOrder="2"/>
      <protection locked="0"/>
    </xf>
    <xf numFmtId="0" fontId="2" fillId="6" borderId="10" xfId="0" applyFont="1" applyFill="1" applyBorder="1" applyAlignment="1" applyProtection="1">
      <alignment vertical="center" readingOrder="2"/>
      <protection locked="0"/>
    </xf>
    <xf numFmtId="0" fontId="19" fillId="10" borderId="1" xfId="0" applyFont="1" applyFill="1" applyBorder="1" applyAlignment="1" applyProtection="1">
      <alignment horizontal="center" readingOrder="2"/>
      <protection locked="0"/>
    </xf>
    <xf numFmtId="0" fontId="2" fillId="10" borderId="8" xfId="0" applyFont="1" applyFill="1" applyBorder="1" applyAlignment="1" applyProtection="1">
      <alignment vertical="center" readingOrder="2"/>
      <protection locked="0"/>
    </xf>
    <xf numFmtId="0" fontId="2" fillId="10" borderId="9" xfId="0" applyFont="1" applyFill="1" applyBorder="1" applyAlignment="1" applyProtection="1">
      <alignment vertical="center" readingOrder="2"/>
      <protection locked="0"/>
    </xf>
    <xf numFmtId="0" fontId="32" fillId="10" borderId="10" xfId="0" applyFont="1" applyFill="1" applyBorder="1" applyAlignment="1" applyProtection="1">
      <alignment vertical="center" readingOrder="2"/>
      <protection locked="0"/>
    </xf>
    <xf numFmtId="0" fontId="32" fillId="10" borderId="1" xfId="0" applyFont="1" applyFill="1" applyBorder="1" applyAlignment="1" applyProtection="1">
      <alignment vertical="center" readingOrder="2"/>
      <protection locked="0"/>
    </xf>
    <xf numFmtId="0" fontId="2" fillId="10" borderId="1" xfId="0" applyFont="1" applyFill="1" applyBorder="1" applyAlignment="1" applyProtection="1">
      <alignment vertical="center" readingOrder="2"/>
      <protection locked="0"/>
    </xf>
    <xf numFmtId="0" fontId="2" fillId="10" borderId="10" xfId="0" applyFont="1" applyFill="1" applyBorder="1" applyAlignment="1" applyProtection="1">
      <alignment vertical="center" readingOrder="2"/>
      <protection locked="0"/>
    </xf>
    <xf numFmtId="0" fontId="2" fillId="0" borderId="20" xfId="0" applyFont="1" applyBorder="1" applyAlignment="1" applyProtection="1">
      <alignment horizontal="center" readingOrder="2"/>
      <protection locked="0"/>
    </xf>
    <xf numFmtId="0" fontId="2" fillId="0" borderId="23" xfId="0" applyFont="1" applyBorder="1" applyAlignment="1" applyProtection="1">
      <alignment horizontal="center" readingOrder="2"/>
      <protection locked="0"/>
    </xf>
    <xf numFmtId="0" fontId="37" fillId="0" borderId="52" xfId="0" applyFont="1" applyBorder="1" applyAlignment="1" applyProtection="1">
      <alignment horizontal="center" vertical="center"/>
      <protection locked="0"/>
    </xf>
    <xf numFmtId="0" fontId="19" fillId="11" borderId="1" xfId="0" applyFont="1" applyFill="1" applyBorder="1" applyAlignment="1" applyProtection="1">
      <alignment horizontal="center" readingOrder="2"/>
      <protection locked="0"/>
    </xf>
    <xf numFmtId="0" fontId="2" fillId="11" borderId="8" xfId="0" applyFont="1" applyFill="1" applyBorder="1" applyAlignment="1" applyProtection="1">
      <alignment vertical="center" readingOrder="2"/>
      <protection locked="0"/>
    </xf>
    <xf numFmtId="0" fontId="2" fillId="11" borderId="9" xfId="0" applyFont="1" applyFill="1" applyBorder="1" applyAlignment="1" applyProtection="1">
      <alignment vertical="center" readingOrder="2"/>
      <protection locked="0"/>
    </xf>
    <xf numFmtId="0" fontId="2" fillId="11" borderId="9" xfId="0" applyFont="1" applyFill="1" applyBorder="1" applyAlignment="1" applyProtection="1">
      <alignment horizontal="right" vertical="center" readingOrder="2"/>
      <protection locked="0"/>
    </xf>
    <xf numFmtId="0" fontId="32" fillId="11" borderId="10" xfId="0" applyFont="1" applyFill="1" applyBorder="1" applyAlignment="1" applyProtection="1">
      <alignment vertical="center" readingOrder="2"/>
      <protection locked="0"/>
    </xf>
    <xf numFmtId="0" fontId="32" fillId="11" borderId="1" xfId="0" applyFont="1" applyFill="1" applyBorder="1" applyAlignment="1" applyProtection="1">
      <alignment vertical="center" readingOrder="2"/>
      <protection locked="0"/>
    </xf>
    <xf numFmtId="0" fontId="2" fillId="11" borderId="1" xfId="0" applyFont="1" applyFill="1" applyBorder="1" applyAlignment="1" applyProtection="1">
      <alignment vertical="center" readingOrder="2"/>
      <protection locked="0"/>
    </xf>
    <xf numFmtId="0" fontId="2" fillId="11" borderId="10" xfId="0" applyFont="1" applyFill="1" applyBorder="1" applyAlignment="1" applyProtection="1">
      <alignment vertical="center" readingOrder="2"/>
      <protection locked="0"/>
    </xf>
    <xf numFmtId="0" fontId="2" fillId="2" borderId="9" xfId="0" applyFont="1" applyFill="1" applyBorder="1" applyAlignment="1" applyProtection="1">
      <alignment horizontal="right" vertical="center" readingOrder="2"/>
      <protection locked="0"/>
    </xf>
    <xf numFmtId="0" fontId="2" fillId="0" borderId="22" xfId="0" applyFont="1" applyBorder="1" applyAlignment="1" applyProtection="1">
      <alignment horizontal="center" vertical="center" readingOrder="2"/>
      <protection locked="0"/>
    </xf>
    <xf numFmtId="0" fontId="0" fillId="0" borderId="23" xfId="0" applyBorder="1" applyAlignment="1" applyProtection="1">
      <alignment horizontal="center"/>
      <protection locked="0"/>
    </xf>
    <xf numFmtId="0" fontId="0" fillId="0" borderId="23" xfId="0" applyBorder="1" applyProtection="1">
      <protection locked="0"/>
    </xf>
    <xf numFmtId="0" fontId="19" fillId="13" borderId="1" xfId="0" applyFont="1" applyFill="1" applyBorder="1" applyAlignment="1" applyProtection="1">
      <alignment horizontal="center" readingOrder="2"/>
      <protection locked="0"/>
    </xf>
    <xf numFmtId="0" fontId="2" fillId="13" borderId="8" xfId="0" applyFont="1" applyFill="1" applyBorder="1" applyAlignment="1" applyProtection="1">
      <alignment vertical="center" readingOrder="2"/>
      <protection locked="0"/>
    </xf>
    <xf numFmtId="0" fontId="2" fillId="13" borderId="9" xfId="0" applyFont="1" applyFill="1" applyBorder="1" applyAlignment="1" applyProtection="1">
      <alignment vertical="center" readingOrder="2"/>
      <protection locked="0"/>
    </xf>
    <xf numFmtId="0" fontId="2" fillId="13" borderId="9" xfId="0" applyFont="1" applyFill="1" applyBorder="1" applyAlignment="1" applyProtection="1">
      <alignment horizontal="right" vertical="center" readingOrder="2"/>
      <protection locked="0"/>
    </xf>
    <xf numFmtId="0" fontId="32" fillId="13" borderId="1" xfId="0" applyFont="1" applyFill="1" applyBorder="1" applyAlignment="1" applyProtection="1">
      <alignment vertical="center" readingOrder="2"/>
      <protection locked="0"/>
    </xf>
    <xf numFmtId="0" fontId="2" fillId="13" borderId="10" xfId="0" applyFont="1" applyFill="1" applyBorder="1" applyAlignment="1" applyProtection="1">
      <alignment vertical="center" readingOrder="2"/>
      <protection locked="0"/>
    </xf>
    <xf numFmtId="0" fontId="41" fillId="0" borderId="10" xfId="0" applyFont="1" applyFill="1" applyBorder="1" applyAlignment="1" applyProtection="1">
      <alignment horizontal="center" vertical="center"/>
      <protection locked="0"/>
    </xf>
    <xf numFmtId="0" fontId="61" fillId="0" borderId="42" xfId="0" applyFont="1" applyBorder="1" applyAlignment="1" applyProtection="1">
      <alignment horizontal="center" readingOrder="1"/>
      <protection locked="0"/>
    </xf>
    <xf numFmtId="0" fontId="2" fillId="0" borderId="45" xfId="0" applyFont="1" applyBorder="1" applyAlignment="1" applyProtection="1">
      <alignment horizontal="right" readingOrder="2"/>
      <protection locked="0"/>
    </xf>
    <xf numFmtId="0" fontId="2" fillId="0" borderId="61" xfId="0" applyFont="1" applyBorder="1" applyAlignment="1" applyProtection="1">
      <alignment horizontal="right" readingOrder="2"/>
      <protection locked="0"/>
    </xf>
    <xf numFmtId="0" fontId="28" fillId="0" borderId="44" xfId="0" applyFont="1" applyBorder="1" applyAlignment="1" applyProtection="1">
      <alignment horizontal="center"/>
      <protection locked="0"/>
    </xf>
    <xf numFmtId="0" fontId="0" fillId="0" borderId="44" xfId="0" applyBorder="1" applyAlignment="1" applyProtection="1">
      <alignment horizontal="center" vertical="center"/>
      <protection locked="0"/>
    </xf>
    <xf numFmtId="0" fontId="26" fillId="3" borderId="1" xfId="0" applyFont="1" applyFill="1" applyBorder="1" applyAlignment="1">
      <alignment horizontal="center" vertical="center" wrapText="1"/>
    </xf>
    <xf numFmtId="0" fontId="18" fillId="0" borderId="1" xfId="0" applyFont="1" applyBorder="1" applyAlignment="1">
      <alignment horizontal="center"/>
    </xf>
    <xf numFmtId="0" fontId="76" fillId="3" borderId="46" xfId="0" applyFont="1" applyFill="1" applyBorder="1" applyAlignment="1">
      <alignment horizontal="right" vertical="center" wrapText="1" readingOrder="2"/>
    </xf>
    <xf numFmtId="0" fontId="46" fillId="0" borderId="2" xfId="0" applyFont="1" applyFill="1" applyBorder="1" applyAlignment="1">
      <alignment horizontal="right" vertical="center" wrapText="1" readingOrder="2"/>
    </xf>
    <xf numFmtId="0" fontId="77" fillId="5" borderId="78" xfId="0" applyFont="1" applyFill="1" applyBorder="1" applyAlignment="1">
      <alignment horizontal="right" vertical="center" wrapText="1" readingOrder="2"/>
    </xf>
    <xf numFmtId="0" fontId="77" fillId="0" borderId="78" xfId="0" applyFont="1" applyBorder="1" applyAlignment="1">
      <alignment horizontal="right" vertical="center" wrapText="1" readingOrder="2"/>
    </xf>
    <xf numFmtId="0" fontId="15" fillId="0" borderId="80" xfId="0" applyFont="1" applyBorder="1"/>
    <xf numFmtId="0" fontId="15" fillId="0" borderId="81" xfId="0" applyFont="1" applyBorder="1"/>
    <xf numFmtId="0" fontId="14" fillId="3" borderId="1" xfId="0" applyFont="1" applyFill="1" applyBorder="1" applyAlignment="1" applyProtection="1">
      <alignment horizontal="center" vertical="center" wrapText="1" readingOrder="2"/>
      <protection locked="0"/>
    </xf>
    <xf numFmtId="0" fontId="8" fillId="3" borderId="42" xfId="0" applyFont="1" applyFill="1" applyBorder="1" applyAlignment="1">
      <alignment vertical="center" wrapText="1"/>
    </xf>
    <xf numFmtId="0" fontId="8" fillId="3" borderId="34" xfId="0" applyFont="1" applyFill="1" applyBorder="1" applyAlignment="1">
      <alignment vertical="center" wrapText="1"/>
    </xf>
    <xf numFmtId="0" fontId="26" fillId="3" borderId="8" xfId="0" applyFont="1" applyFill="1" applyBorder="1" applyAlignment="1">
      <alignment horizontal="center" vertical="center" wrapText="1"/>
    </xf>
    <xf numFmtId="0" fontId="15" fillId="0" borderId="79" xfId="0" applyFont="1" applyBorder="1" applyAlignment="1">
      <alignment wrapText="1"/>
    </xf>
    <xf numFmtId="0" fontId="77" fillId="0" borderId="79" xfId="0" applyFont="1" applyBorder="1" applyAlignment="1">
      <alignment wrapText="1"/>
    </xf>
    <xf numFmtId="0" fontId="2" fillId="3" borderId="42" xfId="0" applyFont="1" applyFill="1" applyBorder="1" applyAlignment="1">
      <alignment vertical="center" readingOrder="2"/>
    </xf>
    <xf numFmtId="0" fontId="2" fillId="3" borderId="42" xfId="0" applyFont="1" applyFill="1" applyBorder="1" applyAlignment="1">
      <alignment vertical="center" wrapText="1" readingOrder="2"/>
    </xf>
    <xf numFmtId="0" fontId="63" fillId="18" borderId="1" xfId="0" applyFont="1" applyFill="1" applyBorder="1" applyAlignment="1">
      <alignment horizontal="center" vertical="center" wrapText="1" readingOrder="2"/>
    </xf>
    <xf numFmtId="0" fontId="77" fillId="0" borderId="78" xfId="0" applyFont="1" applyBorder="1" applyAlignment="1">
      <alignment horizontal="right" vertical="center" wrapText="1" readingOrder="2"/>
    </xf>
    <xf numFmtId="0" fontId="71" fillId="19" borderId="51" xfId="0" applyFont="1" applyFill="1" applyBorder="1" applyAlignment="1">
      <alignment horizontal="right" vertical="center" wrapText="1" readingOrder="2"/>
    </xf>
    <xf numFmtId="0" fontId="71" fillId="20" borderId="51" xfId="0" applyFont="1" applyFill="1" applyBorder="1" applyAlignment="1">
      <alignment horizontal="right" vertical="center" wrapText="1" readingOrder="2"/>
    </xf>
    <xf numFmtId="0" fontId="77" fillId="0" borderId="78" xfId="0" applyFont="1" applyBorder="1" applyAlignment="1">
      <alignment horizontal="right" vertical="center" wrapText="1" readingOrder="2"/>
    </xf>
    <xf numFmtId="0" fontId="82" fillId="0" borderId="0" xfId="0" applyFont="1"/>
    <xf numFmtId="0" fontId="0" fillId="0" borderId="0" xfId="0" applyAlignment="1">
      <alignment wrapText="1"/>
    </xf>
    <xf numFmtId="0" fontId="77" fillId="0" borderId="78" xfId="0" applyFont="1" applyBorder="1" applyAlignment="1">
      <alignment horizontal="right" vertical="center" wrapText="1" readingOrder="2"/>
    </xf>
    <xf numFmtId="0" fontId="15" fillId="0" borderId="0" xfId="0" applyFont="1" applyBorder="1" applyAlignment="1">
      <alignment horizontal="right" vertical="center" wrapText="1" readingOrder="2"/>
    </xf>
    <xf numFmtId="0" fontId="15" fillId="0" borderId="0" xfId="0" applyFont="1" applyBorder="1" applyAlignment="1">
      <alignment horizontal="center"/>
    </xf>
    <xf numFmtId="0" fontId="0" fillId="0" borderId="1" xfId="0" applyBorder="1" applyProtection="1">
      <protection locked="0"/>
    </xf>
    <xf numFmtId="0" fontId="77" fillId="0" borderId="86" xfId="0" applyFont="1" applyBorder="1" applyAlignment="1">
      <alignment horizontal="right" vertical="center" wrapText="1" readingOrder="2"/>
    </xf>
    <xf numFmtId="0" fontId="15" fillId="0" borderId="0" xfId="0" applyFont="1" applyBorder="1"/>
    <xf numFmtId="0" fontId="15" fillId="0" borderId="66" xfId="0" applyFont="1" applyBorder="1" applyAlignment="1">
      <alignment horizontal="center" vertical="center" textRotation="90" wrapText="1"/>
    </xf>
    <xf numFmtId="0" fontId="15" fillId="0" borderId="63" xfId="0" applyFont="1" applyBorder="1" applyAlignment="1">
      <alignment horizontal="center" vertical="center" textRotation="90" wrapText="1"/>
    </xf>
    <xf numFmtId="0" fontId="0" fillId="0" borderId="1" xfId="0" applyBorder="1" applyAlignment="1">
      <alignment horizontal="center"/>
    </xf>
    <xf numFmtId="0" fontId="0" fillId="0" borderId="0" xfId="0" applyBorder="1" applyAlignment="1">
      <alignment horizontal="center"/>
    </xf>
    <xf numFmtId="0" fontId="20" fillId="0" borderId="0" xfId="0" applyFont="1" applyBorder="1" applyAlignment="1">
      <alignment horizontal="center" vertical="center" readingOrder="2"/>
    </xf>
    <xf numFmtId="0" fontId="20" fillId="0" borderId="0" xfId="0" applyFont="1" applyBorder="1" applyAlignment="1">
      <alignment vertical="center" readingOrder="2"/>
    </xf>
    <xf numFmtId="0" fontId="39" fillId="0" borderId="0" xfId="0" applyFont="1" applyFill="1" applyBorder="1" applyAlignment="1">
      <alignment horizontal="center" vertical="center"/>
    </xf>
    <xf numFmtId="0" fontId="94" fillId="21" borderId="88" xfId="0" applyFont="1" applyFill="1" applyBorder="1" applyAlignment="1">
      <alignment vertical="center" wrapText="1" readingOrder="2"/>
    </xf>
    <xf numFmtId="0" fontId="61" fillId="0" borderId="1" xfId="0" applyFont="1" applyFill="1" applyBorder="1" applyAlignment="1">
      <alignment horizontal="center" readingOrder="1"/>
    </xf>
    <xf numFmtId="0" fontId="2" fillId="0" borderId="26" xfId="0" applyFont="1" applyFill="1" applyBorder="1" applyAlignment="1">
      <alignment horizontal="right" readingOrder="2"/>
    </xf>
    <xf numFmtId="0" fontId="2" fillId="0" borderId="25" xfId="0" applyFont="1" applyBorder="1" applyAlignment="1" applyProtection="1">
      <alignment horizontal="right" readingOrder="2"/>
      <protection locked="0"/>
    </xf>
    <xf numFmtId="0" fontId="0" fillId="0" borderId="0" xfId="0" applyBorder="1" applyAlignment="1">
      <alignment horizontal="center"/>
    </xf>
    <xf numFmtId="0" fontId="6" fillId="0" borderId="1" xfId="0" applyFont="1" applyBorder="1" applyAlignment="1">
      <alignment horizontal="center" readingOrder="2"/>
    </xf>
    <xf numFmtId="0" fontId="15" fillId="0" borderId="1" xfId="0" applyFont="1" applyBorder="1" applyAlignment="1">
      <alignment horizontal="center" vertical="center"/>
    </xf>
    <xf numFmtId="0" fontId="39" fillId="0" borderId="8" xfId="0" applyFont="1" applyFill="1" applyBorder="1" applyAlignment="1">
      <alignment horizontal="center" vertical="center"/>
    </xf>
    <xf numFmtId="0" fontId="34" fillId="0" borderId="43" xfId="0" applyFont="1" applyBorder="1" applyAlignment="1">
      <alignment horizontal="center" vertical="center"/>
    </xf>
    <xf numFmtId="0" fontId="34" fillId="0" borderId="1" xfId="0" applyFont="1" applyBorder="1" applyAlignment="1">
      <alignment horizontal="center" vertical="center"/>
    </xf>
    <xf numFmtId="0" fontId="9" fillId="4" borderId="1" xfId="0" applyFont="1" applyFill="1" applyBorder="1" applyAlignment="1">
      <alignment horizontal="center" vertical="center" readingOrder="2"/>
    </xf>
    <xf numFmtId="0" fontId="96" fillId="0" borderId="1" xfId="0" applyFont="1" applyBorder="1" applyAlignment="1">
      <alignment vertical="center"/>
    </xf>
    <xf numFmtId="0" fontId="95" fillId="22" borderId="89" xfId="0" applyFont="1" applyFill="1" applyBorder="1" applyAlignment="1">
      <alignment vertical="center" wrapText="1"/>
    </xf>
    <xf numFmtId="0" fontId="27" fillId="3" borderId="10" xfId="0" applyFont="1" applyFill="1" applyBorder="1" applyAlignment="1">
      <alignment horizontal="center" vertical="center" wrapText="1"/>
    </xf>
    <xf numFmtId="0" fontId="27" fillId="3" borderId="1" xfId="0" applyFont="1" applyFill="1" applyBorder="1" applyAlignment="1">
      <alignment horizontal="center" vertical="center"/>
    </xf>
    <xf numFmtId="0" fontId="27" fillId="23" borderId="1" xfId="0" applyFont="1" applyFill="1" applyBorder="1" applyAlignment="1">
      <alignment horizontal="center" vertical="center" wrapText="1"/>
    </xf>
    <xf numFmtId="0" fontId="0" fillId="23" borderId="21" xfId="0" applyFill="1" applyBorder="1" applyAlignment="1">
      <alignment horizontal="center" vertical="center"/>
    </xf>
    <xf numFmtId="0" fontId="0" fillId="23" borderId="1" xfId="0" applyFill="1" applyBorder="1" applyAlignment="1">
      <alignment horizontal="center" vertical="center"/>
    </xf>
    <xf numFmtId="0" fontId="27" fillId="23" borderId="10"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0" fillId="24" borderId="21" xfId="0" applyFill="1" applyBorder="1" applyAlignment="1">
      <alignment horizontal="center" vertical="center"/>
    </xf>
    <xf numFmtId="0" fontId="0" fillId="24" borderId="1" xfId="0" applyFill="1" applyBorder="1" applyAlignment="1">
      <alignment horizontal="center" vertical="center"/>
    </xf>
    <xf numFmtId="164" fontId="0" fillId="24" borderId="1" xfId="0" applyNumberFormat="1" applyFill="1" applyBorder="1" applyAlignment="1">
      <alignment horizontal="center" vertical="center"/>
    </xf>
    <xf numFmtId="0" fontId="27" fillId="24" borderId="1" xfId="0" applyFont="1" applyFill="1" applyBorder="1" applyAlignment="1">
      <alignment horizontal="center" vertical="center" wrapText="1"/>
    </xf>
    <xf numFmtId="1" fontId="39" fillId="0" borderId="1" xfId="0" applyNumberFormat="1" applyFont="1" applyFill="1" applyBorder="1" applyAlignment="1">
      <alignment horizontal="center" vertical="center"/>
    </xf>
    <xf numFmtId="164" fontId="34" fillId="0" borderId="5" xfId="0" applyNumberFormat="1" applyFont="1" applyBorder="1" applyAlignment="1">
      <alignment horizontal="center" vertical="center"/>
    </xf>
    <xf numFmtId="0" fontId="97" fillId="0" borderId="1" xfId="0" applyFont="1" applyBorder="1" applyAlignment="1">
      <alignment vertical="center" wrapText="1"/>
    </xf>
    <xf numFmtId="0" fontId="98" fillId="0" borderId="1" xfId="0" applyFont="1" applyBorder="1" applyAlignment="1">
      <alignment horizontal="center" vertical="center"/>
    </xf>
    <xf numFmtId="0" fontId="95" fillId="22" borderId="1" xfId="0" applyFont="1" applyFill="1" applyBorder="1" applyAlignment="1">
      <alignment vertical="center" wrapText="1"/>
    </xf>
    <xf numFmtId="0" fontId="98" fillId="0" borderId="1" xfId="0" applyFont="1" applyBorder="1" applyAlignment="1">
      <alignment horizontal="center" vertical="center" readingOrder="2"/>
    </xf>
    <xf numFmtId="0" fontId="100" fillId="22" borderId="89" xfId="0" applyFont="1" applyFill="1" applyBorder="1" applyAlignment="1">
      <alignment horizontal="center" vertical="center" wrapText="1"/>
    </xf>
    <xf numFmtId="0" fontId="96" fillId="25" borderId="1" xfId="0" applyFont="1" applyFill="1" applyBorder="1" applyAlignment="1">
      <alignment vertical="center"/>
    </xf>
    <xf numFmtId="0" fontId="96" fillId="25" borderId="1" xfId="0" applyFont="1" applyFill="1" applyBorder="1" applyAlignment="1">
      <alignment horizontal="center" vertical="center" wrapText="1"/>
    </xf>
    <xf numFmtId="0" fontId="96" fillId="23" borderId="1" xfId="0" applyFont="1" applyFill="1" applyBorder="1" applyAlignment="1">
      <alignment vertical="center"/>
    </xf>
    <xf numFmtId="0" fontId="96" fillId="23" borderId="1" xfId="0" applyFont="1" applyFill="1" applyBorder="1" applyAlignment="1">
      <alignment horizontal="center" vertical="center" wrapText="1"/>
    </xf>
    <xf numFmtId="1" fontId="54" fillId="0" borderId="11" xfId="0" applyNumberFormat="1" applyFont="1" applyBorder="1" applyAlignment="1">
      <alignment horizontal="center"/>
    </xf>
    <xf numFmtId="1" fontId="56" fillId="0" borderId="2" xfId="0" applyNumberFormat="1" applyFont="1" applyBorder="1" applyAlignment="1">
      <alignment horizontal="center"/>
    </xf>
    <xf numFmtId="164" fontId="0" fillId="0" borderId="22" xfId="0" applyNumberFormat="1" applyBorder="1" applyAlignment="1">
      <alignment horizontal="center"/>
    </xf>
    <xf numFmtId="164" fontId="0" fillId="0" borderId="23" xfId="0" applyNumberFormat="1" applyBorder="1" applyAlignment="1">
      <alignment horizontal="center"/>
    </xf>
    <xf numFmtId="0" fontId="7" fillId="3" borderId="43" xfId="0" applyFont="1" applyFill="1" applyBorder="1" applyAlignment="1">
      <alignment horizontal="center" vertical="center"/>
    </xf>
    <xf numFmtId="0" fontId="50" fillId="0" borderId="47" xfId="0" applyFont="1" applyBorder="1" applyAlignment="1">
      <alignment vertical="center" wrapText="1" readingOrder="2"/>
    </xf>
    <xf numFmtId="1" fontId="40" fillId="0" borderId="1" xfId="0" applyNumberFormat="1" applyFont="1" applyFill="1" applyBorder="1" applyAlignment="1">
      <alignment horizontal="center" vertical="center"/>
    </xf>
    <xf numFmtId="1" fontId="0" fillId="0" borderId="3" xfId="0" applyNumberFormat="1" applyBorder="1" applyAlignment="1">
      <alignment horizontal="center" vertical="center"/>
    </xf>
    <xf numFmtId="1" fontId="0" fillId="0" borderId="30" xfId="0" applyNumberFormat="1" applyBorder="1" applyAlignment="1">
      <alignment horizontal="center" vertical="center"/>
    </xf>
    <xf numFmtId="1" fontId="41" fillId="0" borderId="10" xfId="0" applyNumberFormat="1" applyFont="1" applyFill="1" applyBorder="1" applyAlignment="1" applyProtection="1">
      <alignment horizontal="center" vertical="center"/>
      <protection locked="0"/>
    </xf>
    <xf numFmtId="1" fontId="41" fillId="0" borderId="1" xfId="0" applyNumberFormat="1" applyFont="1" applyFill="1" applyBorder="1" applyAlignment="1" applyProtection="1">
      <alignment horizontal="center" vertical="center"/>
      <protection locked="0"/>
    </xf>
    <xf numFmtId="0" fontId="33" fillId="0" borderId="8" xfId="0" applyFont="1" applyBorder="1" applyAlignment="1">
      <alignment horizontal="center"/>
    </xf>
    <xf numFmtId="0" fontId="33" fillId="0" borderId="1" xfId="0" applyFont="1" applyBorder="1" applyAlignment="1">
      <alignment horizontal="center"/>
    </xf>
    <xf numFmtId="164" fontId="0" fillId="23" borderId="21" xfId="0" applyNumberFormat="1" applyFill="1" applyBorder="1" applyAlignment="1">
      <alignment horizontal="center" vertical="center"/>
    </xf>
    <xf numFmtId="164" fontId="0" fillId="23" borderId="1" xfId="0" applyNumberFormat="1" applyFill="1" applyBorder="1" applyAlignment="1">
      <alignment horizontal="center" vertical="center"/>
    </xf>
    <xf numFmtId="1" fontId="0" fillId="0" borderId="50" xfId="0" applyNumberFormat="1" applyBorder="1" applyAlignment="1" applyProtection="1">
      <alignment horizontal="center" vertical="center"/>
    </xf>
    <xf numFmtId="0" fontId="0" fillId="0" borderId="50" xfId="0" applyBorder="1" applyAlignment="1" applyProtection="1">
      <alignment horizontal="center" vertical="center"/>
    </xf>
    <xf numFmtId="164" fontId="0" fillId="0" borderId="22" xfId="0" applyNumberFormat="1" applyBorder="1" applyAlignment="1" applyProtection="1">
      <alignment horizontal="center" vertical="center"/>
    </xf>
    <xf numFmtId="0" fontId="0" fillId="0" borderId="22" xfId="0" applyBorder="1" applyAlignment="1" applyProtection="1">
      <alignment horizontal="center" vertical="center"/>
    </xf>
    <xf numFmtId="1" fontId="0" fillId="0" borderId="8" xfId="0" applyNumberFormat="1" applyBorder="1" applyAlignment="1" applyProtection="1">
      <alignment horizontal="center" vertical="center"/>
    </xf>
    <xf numFmtId="0" fontId="6" fillId="3" borderId="70" xfId="0" applyFont="1" applyFill="1" applyBorder="1" applyAlignment="1">
      <alignment horizontal="center" vertical="center"/>
    </xf>
    <xf numFmtId="164" fontId="54" fillId="0" borderId="11" xfId="0" applyNumberFormat="1" applyFont="1" applyBorder="1" applyAlignment="1">
      <alignment horizontal="center"/>
    </xf>
    <xf numFmtId="0" fontId="6" fillId="3" borderId="70" xfId="0" applyFont="1" applyFill="1" applyBorder="1" applyAlignment="1">
      <alignment horizontal="center" vertical="center" wrapText="1"/>
    </xf>
    <xf numFmtId="0" fontId="46" fillId="0" borderId="26" xfId="0" applyFont="1" applyBorder="1" applyAlignment="1">
      <alignment horizontal="right" vertical="center" wrapText="1" readingOrder="2"/>
    </xf>
    <xf numFmtId="0" fontId="53" fillId="0" borderId="26" xfId="0" applyFont="1" applyBorder="1" applyAlignment="1">
      <alignment horizontal="center" vertical="center" wrapText="1" readingOrder="2"/>
    </xf>
    <xf numFmtId="1" fontId="56" fillId="0" borderId="26" xfId="0" applyNumberFormat="1" applyFont="1" applyBorder="1" applyAlignment="1">
      <alignment horizontal="center"/>
    </xf>
    <xf numFmtId="0" fontId="46" fillId="0" borderId="4" xfId="0" applyFont="1" applyBorder="1" applyAlignment="1">
      <alignment horizontal="right" vertical="center" wrapText="1" readingOrder="2"/>
    </xf>
    <xf numFmtId="0" fontId="53" fillId="0" borderId="4" xfId="0" applyFont="1" applyBorder="1" applyAlignment="1">
      <alignment horizontal="center" vertical="center" wrapText="1" readingOrder="2"/>
    </xf>
    <xf numFmtId="1" fontId="56" fillId="0" borderId="4" xfId="0" applyNumberFormat="1" applyFont="1" applyBorder="1" applyAlignment="1">
      <alignment horizontal="center"/>
    </xf>
    <xf numFmtId="164" fontId="54" fillId="0" borderId="90" xfId="0" applyNumberFormat="1" applyFont="1" applyBorder="1" applyAlignment="1">
      <alignment horizontal="center"/>
    </xf>
    <xf numFmtId="0" fontId="46" fillId="0" borderId="7" xfId="0" applyFont="1" applyBorder="1" applyAlignment="1">
      <alignment horizontal="right" vertical="center" wrapText="1" readingOrder="2"/>
    </xf>
    <xf numFmtId="0" fontId="53" fillId="0" borderId="7" xfId="0" applyFont="1" applyBorder="1" applyAlignment="1">
      <alignment horizontal="center" vertical="center" wrapText="1" readingOrder="2"/>
    </xf>
    <xf numFmtId="1" fontId="56" fillId="0" borderId="7" xfId="0" applyNumberFormat="1" applyFont="1" applyBorder="1" applyAlignment="1">
      <alignment horizontal="center"/>
    </xf>
    <xf numFmtId="164" fontId="54" fillId="0" borderId="91" xfId="0" applyNumberFormat="1" applyFont="1" applyBorder="1" applyAlignment="1">
      <alignment horizontal="center"/>
    </xf>
    <xf numFmtId="1" fontId="0" fillId="0" borderId="29" xfId="0" applyNumberFormat="1" applyBorder="1"/>
    <xf numFmtId="1" fontId="0" fillId="0" borderId="15" xfId="0" applyNumberFormat="1" applyBorder="1"/>
    <xf numFmtId="0" fontId="8" fillId="3" borderId="1" xfId="0" applyFont="1" applyFill="1" applyBorder="1" applyAlignment="1">
      <alignment vertical="center"/>
    </xf>
    <xf numFmtId="1" fontId="60" fillId="0" borderId="1" xfId="0" applyNumberFormat="1" applyFont="1" applyFill="1" applyBorder="1" applyAlignment="1">
      <alignment horizontal="center" vertical="center"/>
    </xf>
    <xf numFmtId="1" fontId="2" fillId="2" borderId="1" xfId="0" applyNumberFormat="1" applyFont="1" applyFill="1" applyBorder="1" applyAlignment="1">
      <alignment vertical="center" readingOrder="2"/>
    </xf>
    <xf numFmtId="1" fontId="2" fillId="2" borderId="8" xfId="0" applyNumberFormat="1" applyFont="1" applyFill="1" applyBorder="1" applyAlignment="1">
      <alignment vertical="center" readingOrder="2"/>
    </xf>
    <xf numFmtId="0" fontId="60" fillId="0" borderId="8" xfId="0" applyFont="1" applyFill="1" applyBorder="1" applyAlignment="1">
      <alignment horizontal="center" vertical="center"/>
    </xf>
    <xf numFmtId="0" fontId="22" fillId="3" borderId="42" xfId="0" applyFont="1" applyFill="1" applyBorder="1" applyAlignment="1">
      <alignment horizontal="center" vertical="center" textRotation="90" wrapText="1" readingOrder="2"/>
    </xf>
    <xf numFmtId="0" fontId="0" fillId="0" borderId="65" xfId="0" applyBorder="1" applyAlignment="1">
      <alignment horizontal="center"/>
    </xf>
    <xf numFmtId="0" fontId="15" fillId="0" borderId="21" xfId="0" applyFont="1" applyBorder="1" applyAlignment="1">
      <alignment horizontal="center" vertical="center"/>
    </xf>
    <xf numFmtId="0" fontId="60" fillId="0" borderId="10" xfId="0" applyFont="1" applyFill="1" applyBorder="1" applyAlignment="1">
      <alignment horizontal="center" vertical="center"/>
    </xf>
    <xf numFmtId="0" fontId="2" fillId="0" borderId="29" xfId="0" applyFont="1" applyBorder="1" applyAlignment="1">
      <alignment horizontal="right" readingOrder="2"/>
    </xf>
    <xf numFmtId="0" fontId="0" fillId="2" borderId="8" xfId="0" applyFill="1" applyBorder="1" applyAlignment="1">
      <alignment horizontal="right"/>
    </xf>
    <xf numFmtId="0" fontId="0" fillId="0" borderId="58" xfId="0" applyBorder="1" applyAlignment="1">
      <alignment horizontal="center"/>
    </xf>
    <xf numFmtId="0" fontId="0" fillId="0" borderId="65" xfId="0" applyBorder="1" applyAlignment="1">
      <alignment horizontal="center"/>
    </xf>
    <xf numFmtId="0" fontId="19" fillId="3" borderId="35" xfId="0" applyFont="1" applyFill="1" applyBorder="1" applyAlignment="1">
      <alignment horizontal="center" vertical="center"/>
    </xf>
    <xf numFmtId="0" fontId="21" fillId="2" borderId="9" xfId="0" applyFont="1" applyFill="1" applyBorder="1" applyAlignment="1">
      <alignment horizontal="center" vertical="center" readingOrder="2"/>
    </xf>
    <xf numFmtId="0" fontId="0" fillId="0" borderId="14" xfId="0" applyBorder="1" applyAlignment="1">
      <alignment horizontal="center"/>
    </xf>
    <xf numFmtId="0" fontId="0" fillId="0" borderId="15" xfId="0" applyBorder="1" applyAlignment="1">
      <alignment horizontal="center"/>
    </xf>
    <xf numFmtId="0" fontId="21" fillId="0" borderId="29" xfId="0" applyFont="1" applyBorder="1" applyAlignment="1">
      <alignment horizontal="center" readingOrder="2"/>
    </xf>
    <xf numFmtId="0" fontId="21" fillId="0" borderId="29" xfId="0" applyFont="1" applyBorder="1" applyAlignment="1">
      <alignment horizontal="center" vertical="center" readingOrder="2"/>
    </xf>
    <xf numFmtId="0" fontId="19" fillId="3" borderId="1" xfId="0" applyFont="1" applyFill="1" applyBorder="1" applyAlignment="1">
      <alignment horizontal="center" vertical="center"/>
    </xf>
    <xf numFmtId="0" fontId="28" fillId="0" borderId="9" xfId="0" applyFont="1" applyBorder="1" applyAlignment="1"/>
    <xf numFmtId="0" fontId="101" fillId="0" borderId="0" xfId="0" applyFont="1"/>
    <xf numFmtId="0" fontId="0" fillId="0" borderId="11" xfId="0" applyBorder="1"/>
    <xf numFmtId="0" fontId="20" fillId="0" borderId="29" xfId="0" applyFont="1" applyBorder="1" applyAlignment="1">
      <alignment horizontal="center" vertical="center" readingOrder="2"/>
    </xf>
    <xf numFmtId="0" fontId="20" fillId="0" borderId="15" xfId="0" applyFont="1" applyBorder="1" applyAlignment="1">
      <alignment horizontal="center" vertical="center" readingOrder="2"/>
    </xf>
    <xf numFmtId="1" fontId="0" fillId="0" borderId="48" xfId="0" applyNumberFormat="1" applyBorder="1"/>
    <xf numFmtId="0" fontId="19" fillId="26" borderId="1" xfId="0" applyFont="1" applyFill="1" applyBorder="1" applyAlignment="1">
      <alignment horizontal="center" readingOrder="2"/>
    </xf>
    <xf numFmtId="0" fontId="6" fillId="3" borderId="92" xfId="0" applyFont="1" applyFill="1" applyBorder="1" applyAlignment="1">
      <alignment horizontal="center" vertical="center"/>
    </xf>
    <xf numFmtId="0" fontId="54" fillId="0" borderId="11" xfId="0" applyFont="1" applyBorder="1" applyAlignment="1">
      <alignment horizontal="center"/>
    </xf>
    <xf numFmtId="0" fontId="56" fillId="0" borderId="11" xfId="0" applyFont="1" applyBorder="1"/>
    <xf numFmtId="0" fontId="57" fillId="0" borderId="11" xfId="0" applyFont="1" applyBorder="1" applyAlignment="1">
      <alignment horizontal="right" vertical="center" readingOrder="2"/>
    </xf>
    <xf numFmtId="0" fontId="6" fillId="3" borderId="2" xfId="0" applyFont="1" applyFill="1" applyBorder="1" applyAlignment="1">
      <alignment horizontal="center" vertical="center" wrapText="1"/>
    </xf>
    <xf numFmtId="0" fontId="0" fillId="0" borderId="2" xfId="0" applyBorder="1" applyAlignment="1">
      <alignment wrapText="1"/>
    </xf>
    <xf numFmtId="0" fontId="102" fillId="6" borderId="2" xfId="0" applyFont="1" applyFill="1" applyBorder="1" applyAlignment="1">
      <alignment horizontal="center" wrapText="1"/>
    </xf>
    <xf numFmtId="0" fontId="0" fillId="6" borderId="2" xfId="0" applyFill="1" applyBorder="1" applyAlignment="1">
      <alignment horizontal="center" wrapText="1"/>
    </xf>
    <xf numFmtId="0" fontId="2" fillId="2" borderId="8" xfId="0" applyFont="1" applyFill="1" applyBorder="1" applyAlignment="1">
      <alignment horizontal="center" vertical="center" readingOrder="2"/>
    </xf>
    <xf numFmtId="0" fontId="2" fillId="10" borderId="8" xfId="0" applyFont="1" applyFill="1" applyBorder="1" applyAlignment="1">
      <alignment horizontal="center" vertical="center" readingOrder="2"/>
    </xf>
    <xf numFmtId="0" fontId="12" fillId="13" borderId="8" xfId="0" applyFont="1" applyFill="1" applyBorder="1" applyAlignment="1">
      <alignment horizontal="center" vertical="center" readingOrder="2"/>
    </xf>
    <xf numFmtId="0" fontId="12" fillId="11" borderId="8" xfId="0" applyFont="1" applyFill="1" applyBorder="1" applyAlignment="1">
      <alignment horizontal="center" vertical="center" readingOrder="2"/>
    </xf>
    <xf numFmtId="0" fontId="11" fillId="0" borderId="9" xfId="0" applyFont="1" applyFill="1" applyBorder="1" applyAlignment="1">
      <alignment horizontal="center" vertical="center" readingOrder="2"/>
    </xf>
    <xf numFmtId="0" fontId="0" fillId="0" borderId="0" xfId="0" applyAlignment="1">
      <alignment horizontal="center" vertical="center"/>
    </xf>
    <xf numFmtId="0" fontId="0" fillId="0" borderId="0" xfId="0" applyAlignment="1">
      <alignment horizontal="center" vertical="center"/>
    </xf>
    <xf numFmtId="0" fontId="70" fillId="14" borderId="85" xfId="0" applyFont="1" applyFill="1" applyBorder="1" applyAlignment="1">
      <alignment horizontal="center" vertical="center" wrapText="1" readingOrder="2"/>
    </xf>
    <xf numFmtId="0" fontId="71" fillId="20" borderId="51" xfId="0" applyFont="1" applyFill="1" applyBorder="1" applyAlignment="1">
      <alignment horizontal="center" vertical="center" wrapText="1" readingOrder="2"/>
    </xf>
    <xf numFmtId="0" fontId="2" fillId="2" borderId="1" xfId="0" applyFont="1" applyFill="1" applyBorder="1" applyAlignment="1">
      <alignment horizontal="center" vertical="center" readingOrder="2"/>
    </xf>
    <xf numFmtId="0" fontId="10" fillId="2" borderId="1" xfId="0" applyFont="1" applyFill="1" applyBorder="1" applyAlignment="1">
      <alignment horizontal="center" vertical="center" readingOrder="2"/>
    </xf>
    <xf numFmtId="0" fontId="11" fillId="12" borderId="1" xfId="0" applyFont="1" applyFill="1" applyBorder="1" applyAlignment="1">
      <alignment horizontal="center" vertical="center" readingOrder="2"/>
    </xf>
    <xf numFmtId="0" fontId="0" fillId="9" borderId="1" xfId="0" applyFill="1" applyBorder="1" applyAlignment="1">
      <alignment horizontal="center" vertical="center"/>
    </xf>
    <xf numFmtId="0" fontId="71" fillId="19" borderId="51" xfId="0" applyFont="1" applyFill="1" applyBorder="1" applyAlignment="1">
      <alignment horizontal="center" vertical="center" wrapText="1" readingOrder="2"/>
    </xf>
    <xf numFmtId="0" fontId="18" fillId="0" borderId="0" xfId="0" applyFont="1" applyBorder="1" applyAlignment="1">
      <alignment horizontal="center" vertical="center"/>
    </xf>
    <xf numFmtId="0" fontId="2" fillId="4" borderId="29" xfId="0" applyFont="1" applyFill="1" applyBorder="1" applyAlignment="1">
      <alignment horizontal="center" vertical="center" readingOrder="2"/>
    </xf>
    <xf numFmtId="0" fontId="0" fillId="0" borderId="65" xfId="0" applyBorder="1" applyAlignment="1" applyProtection="1">
      <alignment horizontal="center"/>
      <protection locked="0"/>
    </xf>
    <xf numFmtId="0" fontId="0" fillId="0" borderId="14" xfId="0" applyBorder="1" applyAlignment="1">
      <alignment horizontal="center"/>
    </xf>
    <xf numFmtId="0" fontId="0" fillId="0" borderId="15" xfId="0" applyBorder="1" applyAlignment="1">
      <alignment horizontal="center"/>
    </xf>
    <xf numFmtId="0" fontId="2" fillId="2" borderId="8"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10" borderId="8" xfId="0" applyFont="1" applyFill="1" applyBorder="1" applyAlignment="1">
      <alignment horizontal="center" vertical="center" readingOrder="2"/>
    </xf>
    <xf numFmtId="0" fontId="2" fillId="10" borderId="9" xfId="0" applyFont="1" applyFill="1" applyBorder="1" applyAlignment="1">
      <alignment horizontal="center" vertical="center" readingOrder="2"/>
    </xf>
    <xf numFmtId="0" fontId="28" fillId="0" borderId="9" xfId="0" applyFont="1" applyBorder="1" applyAlignment="1">
      <alignment horizontal="center"/>
    </xf>
    <xf numFmtId="0" fontId="20" fillId="0" borderId="29" xfId="0" applyFont="1" applyBorder="1" applyAlignment="1">
      <alignment horizontal="center" vertical="center" readingOrder="2"/>
    </xf>
    <xf numFmtId="0" fontId="20" fillId="0" borderId="15" xfId="0" applyFont="1" applyBorder="1" applyAlignment="1">
      <alignment horizontal="center" vertical="center" readingOrder="2"/>
    </xf>
    <xf numFmtId="0" fontId="2" fillId="9" borderId="9" xfId="0" applyFont="1" applyFill="1" applyBorder="1" applyAlignment="1">
      <alignment horizontal="center" vertical="center" readingOrder="2"/>
    </xf>
    <xf numFmtId="0" fontId="0" fillId="0" borderId="0" xfId="0" applyAlignment="1">
      <alignment horizontal="center"/>
    </xf>
    <xf numFmtId="0" fontId="2" fillId="0" borderId="26" xfId="0" applyFont="1" applyBorder="1" applyAlignment="1">
      <alignment horizontal="center" readingOrder="2"/>
    </xf>
    <xf numFmtId="0" fontId="32" fillId="2" borderId="10" xfId="0" applyFont="1" applyFill="1" applyBorder="1" applyAlignment="1">
      <alignment horizontal="center" vertical="center" readingOrder="2"/>
    </xf>
    <xf numFmtId="0" fontId="2" fillId="6" borderId="8" xfId="0" applyFont="1" applyFill="1" applyBorder="1" applyAlignment="1">
      <alignment horizontal="center" vertical="center" readingOrder="2"/>
    </xf>
    <xf numFmtId="0" fontId="2" fillId="6" borderId="9" xfId="0" applyFont="1" applyFill="1" applyBorder="1" applyAlignment="1">
      <alignment horizontal="center" vertical="center" readingOrder="2"/>
    </xf>
    <xf numFmtId="0" fontId="2" fillId="13" borderId="8" xfId="0" applyFont="1" applyFill="1" applyBorder="1" applyAlignment="1">
      <alignment horizontal="center" vertical="center" readingOrder="2"/>
    </xf>
    <xf numFmtId="0" fontId="2" fillId="13" borderId="9" xfId="0" applyFont="1" applyFill="1" applyBorder="1" applyAlignment="1">
      <alignment horizontal="center" vertical="center" readingOrder="2"/>
    </xf>
    <xf numFmtId="0" fontId="0" fillId="0" borderId="0" xfId="0" applyAlignment="1">
      <alignment horizontal="center" vertical="center"/>
    </xf>
    <xf numFmtId="0" fontId="2" fillId="3" borderId="42" xfId="0" applyFont="1" applyFill="1" applyBorder="1" applyAlignment="1">
      <alignment horizontal="center" vertical="center" wrapText="1" readingOrder="2"/>
    </xf>
    <xf numFmtId="0" fontId="0" fillId="0" borderId="1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19" fillId="2" borderId="1" xfId="0" applyFont="1" applyFill="1" applyBorder="1" applyAlignment="1">
      <alignment horizontal="center" readingOrder="2"/>
    </xf>
    <xf numFmtId="0" fontId="19" fillId="28" borderId="1" xfId="0" applyFont="1" applyFill="1" applyBorder="1" applyAlignment="1">
      <alignment horizontal="center" readingOrder="2"/>
    </xf>
    <xf numFmtId="0" fontId="19" fillId="29" borderId="1" xfId="0" applyFont="1" applyFill="1" applyBorder="1" applyAlignment="1">
      <alignment horizontal="center" readingOrder="2"/>
    </xf>
    <xf numFmtId="0" fontId="43" fillId="5" borderId="1" xfId="0" applyFont="1" applyFill="1" applyBorder="1" applyAlignment="1">
      <alignment horizontal="center" vertical="center" wrapText="1"/>
    </xf>
    <xf numFmtId="0" fontId="28" fillId="0" borderId="9" xfId="0" applyFont="1" applyBorder="1" applyAlignment="1">
      <alignment horizontal="center" vertical="center"/>
    </xf>
    <xf numFmtId="0" fontId="103" fillId="6" borderId="21" xfId="0" applyFont="1" applyFill="1" applyBorder="1" applyAlignment="1">
      <alignment horizontal="center" readingOrder="2"/>
    </xf>
    <xf numFmtId="0" fontId="103" fillId="27" borderId="21" xfId="0" applyFont="1" applyFill="1" applyBorder="1" applyAlignment="1">
      <alignment horizontal="center" readingOrder="2"/>
    </xf>
    <xf numFmtId="0" fontId="103" fillId="6" borderId="22" xfId="0" applyFont="1" applyFill="1" applyBorder="1" applyAlignment="1">
      <alignment horizontal="center" readingOrder="2"/>
    </xf>
    <xf numFmtId="0" fontId="103" fillId="27" borderId="22" xfId="0" applyFont="1" applyFill="1" applyBorder="1" applyAlignment="1">
      <alignment horizontal="center" readingOrder="2"/>
    </xf>
    <xf numFmtId="0" fontId="103" fillId="6" borderId="23" xfId="0" applyFont="1" applyFill="1" applyBorder="1" applyAlignment="1">
      <alignment horizontal="center" readingOrder="2"/>
    </xf>
    <xf numFmtId="0" fontId="103" fillId="27" borderId="23" xfId="0" applyFont="1" applyFill="1" applyBorder="1" applyAlignment="1">
      <alignment horizontal="center" readingOrder="2"/>
    </xf>
    <xf numFmtId="0" fontId="0" fillId="0" borderId="0" xfId="0" applyAlignment="1">
      <alignment horizontal="center" readingOrder="2"/>
    </xf>
    <xf numFmtId="0" fontId="2" fillId="0" borderId="26" xfId="0" applyFont="1" applyFill="1" applyBorder="1" applyAlignment="1">
      <alignment horizontal="center" readingOrder="2"/>
    </xf>
    <xf numFmtId="0" fontId="2" fillId="0" borderId="43" xfId="0" applyFont="1" applyFill="1" applyBorder="1" applyAlignment="1">
      <alignment horizontal="center" readingOrder="2"/>
    </xf>
    <xf numFmtId="0" fontId="32" fillId="2" borderId="1" xfId="0" applyFont="1" applyFill="1" applyBorder="1" applyAlignment="1">
      <alignment horizontal="center" vertical="center" readingOrder="2"/>
    </xf>
    <xf numFmtId="0" fontId="2" fillId="6" borderId="35" xfId="0" applyFont="1" applyFill="1" applyBorder="1" applyAlignment="1">
      <alignment horizontal="center" vertical="center" readingOrder="2"/>
    </xf>
    <xf numFmtId="0" fontId="32" fillId="6" borderId="1" xfId="0" applyFont="1" applyFill="1" applyBorder="1" applyAlignment="1">
      <alignment horizontal="center" vertical="center" readingOrder="2"/>
    </xf>
    <xf numFmtId="0" fontId="32" fillId="10" borderId="10" xfId="0" applyFont="1" applyFill="1" applyBorder="1" applyAlignment="1">
      <alignment horizontal="center" vertical="center" readingOrder="2"/>
    </xf>
    <xf numFmtId="0" fontId="2" fillId="11" borderId="9" xfId="0" applyFont="1" applyFill="1" applyBorder="1" applyAlignment="1">
      <alignment horizontal="center" vertical="center" readingOrder="2"/>
    </xf>
    <xf numFmtId="0" fontId="32" fillId="11" borderId="10" xfId="0" applyFont="1" applyFill="1" applyBorder="1" applyAlignment="1">
      <alignment horizontal="center" vertical="center" readingOrder="2"/>
    </xf>
    <xf numFmtId="0" fontId="32" fillId="13" borderId="1" xfId="0" applyFont="1" applyFill="1" applyBorder="1" applyAlignment="1">
      <alignment horizontal="center" vertical="center" readingOrder="2"/>
    </xf>
    <xf numFmtId="0" fontId="12" fillId="3" borderId="42" xfId="0" applyFont="1" applyFill="1" applyBorder="1" applyAlignment="1">
      <alignment horizontal="center" vertical="center" readingOrder="2"/>
    </xf>
    <xf numFmtId="0" fontId="2" fillId="3" borderId="42" xfId="0" applyFont="1" applyFill="1" applyBorder="1" applyAlignment="1">
      <alignment horizontal="center" vertical="center" readingOrder="2"/>
    </xf>
    <xf numFmtId="0" fontId="2" fillId="11" borderId="8" xfId="0" applyFont="1" applyFill="1" applyBorder="1" applyAlignment="1">
      <alignment horizontal="center" vertical="center" readingOrder="2"/>
    </xf>
    <xf numFmtId="0" fontId="0" fillId="0" borderId="0" xfId="0" applyAlignment="1">
      <alignment horizontal="left" readingOrder="2"/>
    </xf>
    <xf numFmtId="0" fontId="4" fillId="0" borderId="0" xfId="0" applyFont="1" applyBorder="1" applyAlignment="1" applyProtection="1">
      <alignment horizontal="left" vertical="center" readingOrder="2"/>
      <protection locked="0"/>
    </xf>
    <xf numFmtId="0" fontId="14" fillId="0" borderId="0" xfId="0" applyFont="1" applyBorder="1" applyAlignment="1">
      <alignment horizontal="left" vertical="center" readingOrder="2"/>
    </xf>
    <xf numFmtId="0" fontId="0" fillId="0" borderId="0" xfId="0" applyAlignment="1">
      <alignment horizontal="left" vertical="center" readingOrder="2"/>
    </xf>
    <xf numFmtId="0" fontId="2" fillId="3" borderId="34" xfId="0" applyFont="1" applyFill="1" applyBorder="1" applyAlignment="1">
      <alignment horizontal="center" vertical="center" readingOrder="2"/>
    </xf>
    <xf numFmtId="0" fontId="76" fillId="6" borderId="42" xfId="0" applyFont="1" applyFill="1" applyBorder="1" applyAlignment="1">
      <alignment horizontal="right" vertical="center" wrapText="1" readingOrder="2"/>
    </xf>
    <xf numFmtId="0" fontId="76" fillId="6" borderId="55" xfId="0" applyFont="1" applyFill="1" applyBorder="1" applyAlignment="1">
      <alignment horizontal="right" vertical="center" wrapText="1" readingOrder="2"/>
    </xf>
    <xf numFmtId="0" fontId="76" fillId="6" borderId="51" xfId="0" applyFont="1" applyFill="1" applyBorder="1" applyAlignment="1">
      <alignment horizontal="right" vertical="center" wrapText="1" readingOrder="2"/>
    </xf>
    <xf numFmtId="0" fontId="2" fillId="0" borderId="25" xfId="0" applyFont="1" applyBorder="1" applyAlignment="1">
      <alignment horizontal="center" vertical="center" readingOrder="2"/>
    </xf>
    <xf numFmtId="0" fontId="104" fillId="0" borderId="2" xfId="0" applyFont="1" applyBorder="1" applyAlignment="1">
      <alignment horizontal="center" vertical="center"/>
    </xf>
    <xf numFmtId="0" fontId="104" fillId="0" borderId="31" xfId="0" applyFont="1" applyBorder="1" applyAlignment="1">
      <alignment horizontal="center" vertical="center"/>
    </xf>
    <xf numFmtId="0" fontId="104" fillId="0" borderId="5" xfId="0" applyFont="1" applyBorder="1" applyAlignment="1">
      <alignment horizontal="center" vertical="center" readingOrder="2"/>
    </xf>
    <xf numFmtId="0" fontId="0" fillId="0" borderId="0" xfId="0" applyAlignment="1">
      <alignment horizontal="center" vertical="center"/>
    </xf>
    <xf numFmtId="0" fontId="0" fillId="0" borderId="0" xfId="0" applyAlignment="1">
      <alignment horizontal="left"/>
    </xf>
    <xf numFmtId="0" fontId="0" fillId="0" borderId="0" xfId="0" applyAlignment="1" applyProtection="1">
      <alignment horizontal="left"/>
      <protection locked="0"/>
    </xf>
    <xf numFmtId="0" fontId="105" fillId="6" borderId="21" xfId="0" applyFont="1" applyFill="1" applyBorder="1" applyAlignment="1" applyProtection="1">
      <alignment readingOrder="2"/>
      <protection locked="0"/>
    </xf>
    <xf numFmtId="0" fontId="105" fillId="6" borderId="22" xfId="0" applyFont="1" applyFill="1" applyBorder="1" applyAlignment="1" applyProtection="1">
      <alignment readingOrder="2"/>
      <protection locked="0"/>
    </xf>
    <xf numFmtId="0" fontId="105" fillId="6" borderId="23" xfId="0" applyFont="1" applyFill="1" applyBorder="1" applyAlignment="1" applyProtection="1">
      <alignment readingOrder="2"/>
      <protection locked="0"/>
    </xf>
    <xf numFmtId="0" fontId="32" fillId="3" borderId="42" xfId="0" applyFont="1" applyFill="1" applyBorder="1" applyAlignment="1" applyProtection="1">
      <alignment horizontal="center" vertical="center" textRotation="90" readingOrder="2"/>
      <protection locked="0"/>
    </xf>
    <xf numFmtId="0" fontId="73" fillId="0" borderId="34" xfId="0" applyFont="1" applyBorder="1" applyAlignment="1" applyProtection="1">
      <alignment horizontal="center" readingOrder="2"/>
      <protection locked="0"/>
    </xf>
    <xf numFmtId="0" fontId="33" fillId="5"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8"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0" fillId="0" borderId="15" xfId="0" applyFont="1" applyBorder="1" applyAlignment="1">
      <alignment horizontal="center" vertical="center" readingOrder="2"/>
    </xf>
    <xf numFmtId="0" fontId="2" fillId="6" borderId="8" xfId="0" applyFont="1" applyFill="1" applyBorder="1" applyAlignment="1">
      <alignment horizontal="center" vertical="center" readingOrder="2"/>
    </xf>
    <xf numFmtId="0" fontId="2" fillId="6" borderId="9" xfId="0" applyFont="1" applyFill="1" applyBorder="1" applyAlignment="1">
      <alignment horizontal="center" vertical="center" readingOrder="2"/>
    </xf>
    <xf numFmtId="0" fontId="6" fillId="0" borderId="2" xfId="0" applyFont="1" applyBorder="1" applyAlignment="1">
      <alignment horizontal="right"/>
    </xf>
    <xf numFmtId="0" fontId="0" fillId="0" borderId="0" xfId="0" applyAlignment="1">
      <alignment horizontal="right"/>
    </xf>
    <xf numFmtId="0" fontId="14" fillId="0" borderId="21" xfId="0" applyFont="1" applyBorder="1" applyAlignment="1">
      <alignment vertical="center" wrapText="1" readingOrder="2"/>
    </xf>
    <xf numFmtId="0" fontId="0" fillId="0" borderId="0" xfId="0" applyAlignment="1">
      <alignment horizontal="center" vertical="center" readingOrder="2"/>
    </xf>
    <xf numFmtId="0" fontId="4" fillId="0" borderId="0" xfId="0" applyFont="1" applyBorder="1" applyAlignment="1">
      <alignment horizontal="center" vertical="center" readingOrder="2"/>
    </xf>
    <xf numFmtId="0" fontId="28" fillId="0" borderId="36" xfId="0" applyFont="1" applyBorder="1" applyAlignment="1">
      <alignment horizontal="center"/>
    </xf>
    <xf numFmtId="0" fontId="41" fillId="0" borderId="42" xfId="0" applyFont="1" applyFill="1" applyBorder="1" applyAlignment="1">
      <alignment horizontal="center" vertical="center"/>
    </xf>
    <xf numFmtId="0" fontId="15" fillId="0" borderId="63" xfId="0" applyFont="1" applyBorder="1" applyAlignment="1">
      <alignment horizontal="center" vertical="center" textRotation="90"/>
    </xf>
    <xf numFmtId="0" fontId="15" fillId="0" borderId="66" xfId="0" applyFont="1" applyBorder="1" applyAlignment="1">
      <alignment horizontal="center" vertical="center" textRotation="90"/>
    </xf>
    <xf numFmtId="0" fontId="62" fillId="0" borderId="2" xfId="0" applyFont="1" applyBorder="1" applyAlignment="1">
      <alignment horizontal="center" vertical="center"/>
    </xf>
    <xf numFmtId="1" fontId="0" fillId="0" borderId="50" xfId="0" applyNumberFormat="1" applyFill="1" applyBorder="1" applyAlignment="1" applyProtection="1">
      <alignment horizontal="center" vertical="center"/>
    </xf>
    <xf numFmtId="164" fontId="0" fillId="0" borderId="22" xfId="0" applyNumberFormat="1" applyFill="1" applyBorder="1" applyAlignment="1" applyProtection="1">
      <alignment horizontal="center" vertical="center"/>
    </xf>
    <xf numFmtId="1" fontId="0" fillId="0" borderId="22" xfId="0" applyNumberFormat="1" applyFill="1" applyBorder="1" applyAlignment="1" applyProtection="1">
      <alignment horizontal="center" vertical="center"/>
    </xf>
    <xf numFmtId="0" fontId="0" fillId="0" borderId="22" xfId="0" applyFill="1" applyBorder="1" applyAlignment="1" applyProtection="1">
      <alignment horizontal="center" vertical="center"/>
    </xf>
    <xf numFmtId="1" fontId="56" fillId="0" borderId="2" xfId="0" applyNumberFormat="1" applyFont="1" applyFill="1" applyBorder="1" applyAlignment="1">
      <alignment horizontal="center"/>
    </xf>
    <xf numFmtId="0" fontId="53" fillId="0" borderId="2" xfId="0" applyFont="1" applyFill="1" applyBorder="1" applyAlignment="1">
      <alignment horizontal="center" vertical="center" wrapText="1" readingOrder="2"/>
    </xf>
    <xf numFmtId="0" fontId="77" fillId="0" borderId="78" xfId="0" applyFont="1" applyBorder="1" applyAlignment="1">
      <alignment horizontal="right" vertical="center" wrapText="1" readingOrder="2"/>
    </xf>
    <xf numFmtId="0" fontId="77" fillId="6" borderId="78" xfId="0" applyFont="1" applyFill="1" applyBorder="1" applyAlignment="1">
      <alignment horizontal="right" vertical="center" wrapText="1" readingOrder="2"/>
    </xf>
    <xf numFmtId="0" fontId="77" fillId="0" borderId="86" xfId="0" applyFont="1" applyBorder="1" applyAlignment="1">
      <alignment horizontal="right" vertical="center" wrapText="1" readingOrder="2"/>
    </xf>
    <xf numFmtId="0" fontId="77" fillId="0" borderId="87" xfId="0" applyFont="1" applyBorder="1" applyAlignment="1">
      <alignment horizontal="right" vertical="center" wrapText="1" readingOrder="2"/>
    </xf>
    <xf numFmtId="0" fontId="15" fillId="0" borderId="82" xfId="0" applyFont="1" applyBorder="1" applyAlignment="1">
      <alignment horizontal="center"/>
    </xf>
    <xf numFmtId="0" fontId="15" fillId="0" borderId="83" xfId="0" applyFont="1" applyBorder="1" applyAlignment="1">
      <alignment horizontal="center"/>
    </xf>
    <xf numFmtId="0" fontId="15" fillId="0" borderId="84"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5" fillId="0" borderId="10" xfId="0" applyFont="1" applyBorder="1" applyAlignment="1">
      <alignment horizontal="center"/>
    </xf>
    <xf numFmtId="0" fontId="58" fillId="0" borderId="8" xfId="1" applyFont="1" applyBorder="1" applyAlignment="1">
      <alignment horizontal="right" readingOrder="2"/>
    </xf>
    <xf numFmtId="0" fontId="58" fillId="0" borderId="9" xfId="1" applyFont="1" applyBorder="1" applyAlignment="1">
      <alignment horizontal="right" readingOrder="2"/>
    </xf>
    <xf numFmtId="0" fontId="58" fillId="0" borderId="10" xfId="1" applyFont="1" applyBorder="1" applyAlignment="1">
      <alignment horizontal="right" readingOrder="2"/>
    </xf>
    <xf numFmtId="0" fontId="7" fillId="3" borderId="5" xfId="0" applyFont="1" applyFill="1" applyBorder="1" applyAlignment="1">
      <alignment horizontal="center" vertical="center"/>
    </xf>
    <xf numFmtId="0" fontId="50" fillId="0" borderId="2" xfId="0" applyFont="1" applyBorder="1" applyAlignment="1">
      <alignment horizontal="center" vertical="center" wrapText="1" readingOrder="2"/>
    </xf>
    <xf numFmtId="0" fontId="50" fillId="0" borderId="2" xfId="0" applyFont="1" applyBorder="1" applyAlignment="1">
      <alignment horizontal="center" vertical="center" readingOrder="2"/>
    </xf>
    <xf numFmtId="0" fontId="53" fillId="0" borderId="11" xfId="0" applyFont="1" applyBorder="1" applyAlignment="1">
      <alignment horizontal="center" vertical="center" wrapText="1" readingOrder="2"/>
    </xf>
    <xf numFmtId="0" fontId="53" fillId="0" borderId="14" xfId="0" applyFont="1" applyBorder="1" applyAlignment="1">
      <alignment horizontal="center" vertical="center" wrapText="1" readingOrder="2"/>
    </xf>
    <xf numFmtId="0" fontId="53" fillId="0" borderId="24" xfId="0" applyFont="1" applyBorder="1" applyAlignment="1">
      <alignment horizontal="center" vertical="center" wrapText="1" readingOrder="2"/>
    </xf>
    <xf numFmtId="0" fontId="5" fillId="3" borderId="69" xfId="0" applyFont="1" applyFill="1" applyBorder="1" applyAlignment="1">
      <alignment horizontal="center" vertical="center"/>
    </xf>
    <xf numFmtId="0" fontId="7" fillId="3" borderId="19" xfId="0" applyFont="1" applyFill="1" applyBorder="1" applyAlignment="1">
      <alignment horizontal="center" vertical="center"/>
    </xf>
    <xf numFmtId="0" fontId="50" fillId="0" borderId="3" xfId="0" applyFont="1" applyBorder="1" applyAlignment="1">
      <alignment horizontal="center" vertical="center" wrapText="1" readingOrder="2"/>
    </xf>
    <xf numFmtId="0" fontId="50" fillId="0" borderId="5" xfId="0" applyFont="1" applyBorder="1" applyAlignment="1">
      <alignment horizontal="center" vertical="center" readingOrder="2"/>
    </xf>
    <xf numFmtId="0" fontId="50" fillId="0" borderId="6" xfId="0" applyFont="1" applyBorder="1" applyAlignment="1">
      <alignment horizontal="center" vertical="center" readingOrder="2"/>
    </xf>
    <xf numFmtId="0" fontId="50" fillId="0" borderId="45" xfId="0" applyFont="1" applyBorder="1" applyAlignment="1">
      <alignment horizontal="center" vertical="center" wrapText="1" readingOrder="2"/>
    </xf>
    <xf numFmtId="0" fontId="50" fillId="0" borderId="26" xfId="0" applyFont="1" applyBorder="1" applyAlignment="1">
      <alignment horizontal="center" vertical="center" wrapText="1" readingOrder="2"/>
    </xf>
    <xf numFmtId="0" fontId="7" fillId="3" borderId="57"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43" xfId="0" applyFont="1" applyFill="1" applyBorder="1" applyAlignment="1">
      <alignment horizontal="center" vertical="center"/>
    </xf>
    <xf numFmtId="0" fontId="14" fillId="0" borderId="40" xfId="0" applyFont="1" applyBorder="1" applyAlignment="1">
      <alignment horizontal="right" vertical="center" wrapText="1" readingOrder="2"/>
    </xf>
    <xf numFmtId="0" fontId="14" fillId="0" borderId="44" xfId="0" applyFont="1" applyBorder="1" applyAlignment="1">
      <alignment horizontal="right" vertical="center" wrapText="1" readingOrder="2"/>
    </xf>
    <xf numFmtId="0" fontId="14" fillId="0" borderId="41" xfId="0" applyFont="1" applyBorder="1" applyAlignment="1">
      <alignment horizontal="right" vertical="center" wrapText="1" readingOrder="2"/>
    </xf>
    <xf numFmtId="0" fontId="19" fillId="0" borderId="53" xfId="0" applyFont="1" applyBorder="1" applyAlignment="1">
      <alignment horizontal="center" vertical="center"/>
    </xf>
    <xf numFmtId="0" fontId="19" fillId="0" borderId="39" xfId="0" applyFont="1" applyBorder="1" applyAlignment="1">
      <alignment horizontal="center" vertical="center"/>
    </xf>
    <xf numFmtId="0" fontId="19" fillId="0" borderId="54" xfId="0" applyFont="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4" xfId="0" applyBorder="1" applyAlignment="1">
      <alignment horizontal="center"/>
    </xf>
    <xf numFmtId="0" fontId="0" fillId="0" borderId="2" xfId="0" applyBorder="1" applyAlignment="1">
      <alignment horizontal="center"/>
    </xf>
    <xf numFmtId="0" fontId="0" fillId="0" borderId="31" xfId="0" applyBorder="1" applyAlignment="1">
      <alignment horizontal="center"/>
    </xf>
    <xf numFmtId="0" fontId="14" fillId="0" borderId="5" xfId="0" applyFont="1" applyBorder="1" applyAlignment="1">
      <alignment horizontal="right" vertical="center" wrapText="1" readingOrder="2"/>
    </xf>
    <xf numFmtId="0" fontId="14" fillId="0" borderId="2" xfId="0" applyFont="1" applyBorder="1" applyAlignment="1">
      <alignment horizontal="right" vertical="center" wrapText="1" readingOrder="2"/>
    </xf>
    <xf numFmtId="0" fontId="14" fillId="0" borderId="11" xfId="0" applyFont="1" applyBorder="1" applyAlignment="1">
      <alignment horizontal="right" vertical="center" wrapText="1" readingOrder="2"/>
    </xf>
    <xf numFmtId="0" fontId="14" fillId="0" borderId="5" xfId="0" applyFont="1" applyBorder="1" applyAlignment="1">
      <alignment horizontal="right" vertical="center" readingOrder="2"/>
    </xf>
    <xf numFmtId="0" fontId="14" fillId="0" borderId="2" xfId="0" applyFont="1" applyBorder="1" applyAlignment="1">
      <alignment horizontal="right" vertical="center" readingOrder="2"/>
    </xf>
    <xf numFmtId="0" fontId="14" fillId="0" borderId="11" xfId="0" applyFont="1" applyBorder="1" applyAlignment="1">
      <alignment horizontal="right" vertical="center" readingOrder="2"/>
    </xf>
    <xf numFmtId="0" fontId="33" fillId="5" borderId="8" xfId="0" applyFont="1" applyFill="1" applyBorder="1" applyAlignment="1">
      <alignment horizontal="center"/>
    </xf>
    <xf numFmtId="0" fontId="33" fillId="5" borderId="9" xfId="0" applyFont="1" applyFill="1" applyBorder="1" applyAlignment="1">
      <alignment horizontal="center"/>
    </xf>
    <xf numFmtId="0" fontId="33" fillId="5" borderId="10" xfId="0" applyFont="1" applyFill="1" applyBorder="1" applyAlignment="1">
      <alignment horizontal="center"/>
    </xf>
    <xf numFmtId="0" fontId="5" fillId="0" borderId="0" xfId="0" applyFont="1" applyBorder="1" applyAlignment="1">
      <alignment horizontal="center"/>
    </xf>
    <xf numFmtId="0" fontId="6" fillId="3" borderId="6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0"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30" xfId="0" applyBorder="1" applyAlignment="1">
      <alignment horizont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2" fillId="0" borderId="19" xfId="0" applyFont="1" applyBorder="1" applyAlignment="1">
      <alignment horizontal="right" vertical="center" readingOrder="2"/>
    </xf>
    <xf numFmtId="0" fontId="2" fillId="0" borderId="14" xfId="0" applyFont="1" applyBorder="1" applyAlignment="1">
      <alignment horizontal="right" vertical="center" readingOrder="2"/>
    </xf>
    <xf numFmtId="0" fontId="2" fillId="0" borderId="15" xfId="0" applyFont="1" applyBorder="1" applyAlignment="1">
      <alignment horizontal="right" vertical="center" readingOrder="2"/>
    </xf>
    <xf numFmtId="0" fontId="80" fillId="3" borderId="8" xfId="0" applyFont="1" applyFill="1" applyBorder="1" applyAlignment="1">
      <alignment horizontal="center" vertical="center"/>
    </xf>
    <xf numFmtId="0" fontId="80" fillId="3" borderId="9" xfId="0" applyFont="1" applyFill="1" applyBorder="1" applyAlignment="1">
      <alignment horizontal="center" vertical="center"/>
    </xf>
    <xf numFmtId="0" fontId="80" fillId="3" borderId="10"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15" fillId="24" borderId="8" xfId="0" applyFont="1" applyFill="1" applyBorder="1" applyAlignment="1">
      <alignment horizontal="center" wrapText="1"/>
    </xf>
    <xf numFmtId="0" fontId="15" fillId="24" borderId="9" xfId="0" applyFont="1" applyFill="1" applyBorder="1" applyAlignment="1">
      <alignment horizontal="center"/>
    </xf>
    <xf numFmtId="0" fontId="15" fillId="24" borderId="10" xfId="0" applyFont="1" applyFill="1" applyBorder="1" applyAlignment="1">
      <alignment horizontal="center"/>
    </xf>
    <xf numFmtId="0" fontId="15" fillId="23" borderId="8" xfId="0" applyFont="1" applyFill="1" applyBorder="1" applyAlignment="1">
      <alignment horizontal="center" wrapText="1"/>
    </xf>
    <xf numFmtId="0" fontId="15" fillId="23" borderId="9" xfId="0" applyFont="1" applyFill="1" applyBorder="1" applyAlignment="1">
      <alignment horizontal="center"/>
    </xf>
    <xf numFmtId="0" fontId="15" fillId="23" borderId="10" xfId="0" applyFont="1" applyFill="1" applyBorder="1" applyAlignment="1">
      <alignment horizontal="center"/>
    </xf>
    <xf numFmtId="0" fontId="2" fillId="0" borderId="24" xfId="0" applyFont="1" applyBorder="1" applyAlignment="1">
      <alignment horizontal="right" vertical="center" readingOrder="2"/>
    </xf>
    <xf numFmtId="0" fontId="2" fillId="0" borderId="2" xfId="0" applyFont="1" applyBorder="1" applyAlignment="1">
      <alignment horizontal="right" vertical="center" readingOrder="2"/>
    </xf>
    <xf numFmtId="0" fontId="2" fillId="0" borderId="31" xfId="0" applyFont="1" applyBorder="1" applyAlignment="1">
      <alignment horizontal="right" vertical="center" readingOrder="2"/>
    </xf>
    <xf numFmtId="0" fontId="77" fillId="0" borderId="34" xfId="0" applyFont="1" applyBorder="1" applyAlignment="1">
      <alignment horizontal="center" vertical="center" wrapText="1"/>
    </xf>
    <xf numFmtId="0" fontId="77" fillId="0" borderId="36" xfId="0" applyFont="1" applyBorder="1" applyAlignment="1">
      <alignment horizontal="center" vertical="center"/>
    </xf>
    <xf numFmtId="0" fontId="77" fillId="0" borderId="33" xfId="0" applyFont="1" applyBorder="1" applyAlignment="1">
      <alignment horizontal="center" vertical="center"/>
    </xf>
    <xf numFmtId="0" fontId="77" fillId="0" borderId="48" xfId="0" applyFont="1" applyBorder="1" applyAlignment="1">
      <alignment horizontal="center" vertical="center"/>
    </xf>
    <xf numFmtId="0" fontId="77" fillId="0" borderId="53" xfId="0" applyFont="1" applyBorder="1" applyAlignment="1">
      <alignment horizontal="center" vertical="center"/>
    </xf>
    <xf numFmtId="0" fontId="77" fillId="0" borderId="54" xfId="0" applyFont="1" applyBorder="1" applyAlignment="1">
      <alignment horizontal="center" vertical="center"/>
    </xf>
    <xf numFmtId="0" fontId="19" fillId="0" borderId="8" xfId="0" applyFont="1" applyFill="1" applyBorder="1" applyAlignment="1">
      <alignment horizontal="center"/>
    </xf>
    <xf numFmtId="0" fontId="19" fillId="0" borderId="9" xfId="0" applyFont="1" applyFill="1" applyBorder="1" applyAlignment="1">
      <alignment horizontal="center"/>
    </xf>
    <xf numFmtId="0" fontId="19" fillId="0" borderId="10" xfId="0" applyFont="1" applyFill="1" applyBorder="1" applyAlignment="1">
      <alignment horizont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2" fillId="0" borderId="6" xfId="0" applyFont="1" applyBorder="1" applyAlignment="1">
      <alignment horizontal="right" vertical="center" wrapText="1" readingOrder="2"/>
    </xf>
    <xf numFmtId="0" fontId="2" fillId="0" borderId="7" xfId="0" applyFont="1" applyBorder="1" applyAlignment="1">
      <alignment horizontal="right" vertical="center" readingOrder="2"/>
    </xf>
    <xf numFmtId="0" fontId="2" fillId="0" borderId="32" xfId="0" applyFont="1" applyBorder="1" applyAlignment="1">
      <alignment horizontal="right" vertical="center" readingOrder="2"/>
    </xf>
    <xf numFmtId="0" fontId="17" fillId="0" borderId="24" xfId="0" applyFont="1" applyBorder="1" applyAlignment="1">
      <alignment horizontal="right" vertical="center" readingOrder="2"/>
    </xf>
    <xf numFmtId="0" fontId="17" fillId="0" borderId="2" xfId="0" applyFont="1" applyBorder="1" applyAlignment="1">
      <alignment horizontal="right" vertical="center" readingOrder="2"/>
    </xf>
    <xf numFmtId="0" fontId="17" fillId="0" borderId="31" xfId="0" applyFont="1" applyBorder="1" applyAlignment="1">
      <alignment horizontal="right" vertical="center" readingOrder="2"/>
    </xf>
    <xf numFmtId="0" fontId="6" fillId="0" borderId="2" xfId="0" applyFont="1" applyBorder="1" applyAlignment="1">
      <alignment horizontal="right"/>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0" fillId="0" borderId="18"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 fillId="0" borderId="6" xfId="0" applyFont="1" applyBorder="1" applyAlignment="1">
      <alignment horizontal="right" vertical="center" readingOrder="2"/>
    </xf>
    <xf numFmtId="0" fontId="20" fillId="0" borderId="8" xfId="0" applyFont="1" applyBorder="1" applyAlignment="1">
      <alignment horizontal="center" vertical="center" readingOrder="2"/>
    </xf>
    <xf numFmtId="0" fontId="20" fillId="0" borderId="9" xfId="0" applyFont="1" applyBorder="1" applyAlignment="1">
      <alignment horizontal="center" vertical="center" readingOrder="2"/>
    </xf>
    <xf numFmtId="0" fontId="2" fillId="0" borderId="6" xfId="0" applyFont="1" applyBorder="1" applyAlignment="1">
      <alignment horizontal="center" vertical="center" wrapText="1" readingOrder="2"/>
    </xf>
    <xf numFmtId="0" fontId="2" fillId="0" borderId="7" xfId="0" applyFont="1" applyBorder="1" applyAlignment="1">
      <alignment horizontal="center" vertical="center" readingOrder="2"/>
    </xf>
    <xf numFmtId="0" fontId="2" fillId="0" borderId="32" xfId="0" applyFont="1" applyBorder="1" applyAlignment="1">
      <alignment horizontal="center" vertical="center" readingOrder="2"/>
    </xf>
    <xf numFmtId="0" fontId="0" fillId="4" borderId="6" xfId="0" applyFill="1" applyBorder="1" applyAlignment="1">
      <alignment horizontal="center"/>
    </xf>
    <xf numFmtId="0" fontId="0" fillId="4" borderId="7" xfId="0" applyFill="1" applyBorder="1" applyAlignment="1">
      <alignment horizontal="center"/>
    </xf>
    <xf numFmtId="0" fontId="0" fillId="4" borderId="32" xfId="0" applyFill="1" applyBorder="1" applyAlignment="1">
      <alignment horizontal="center"/>
    </xf>
    <xf numFmtId="0" fontId="10" fillId="2" borderId="8" xfId="0" applyFont="1" applyFill="1" applyBorder="1" applyAlignment="1">
      <alignment horizontal="center" vertical="center" readingOrder="2"/>
    </xf>
    <xf numFmtId="0" fontId="10" fillId="2" borderId="9" xfId="0" applyFont="1" applyFill="1" applyBorder="1" applyAlignment="1">
      <alignment horizontal="center" vertical="center" readingOrder="2"/>
    </xf>
    <xf numFmtId="0" fontId="10" fillId="2" borderId="10" xfId="0" applyFont="1" applyFill="1" applyBorder="1" applyAlignment="1">
      <alignment horizontal="center" vertical="center" readingOrder="2"/>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13" fillId="2" borderId="40" xfId="0" applyFont="1" applyFill="1" applyBorder="1" applyAlignment="1">
      <alignment horizontal="center" vertical="center" readingOrder="2"/>
    </xf>
    <xf numFmtId="0" fontId="13" fillId="2" borderId="44" xfId="0" applyFont="1" applyFill="1" applyBorder="1" applyAlignment="1">
      <alignment horizontal="center" vertical="center" readingOrder="2"/>
    </xf>
    <xf numFmtId="0" fontId="13" fillId="2" borderId="41" xfId="0" applyFont="1" applyFill="1" applyBorder="1" applyAlignment="1">
      <alignment horizontal="center" vertical="center" readingOrder="2"/>
    </xf>
    <xf numFmtId="0" fontId="2" fillId="0" borderId="19" xfId="0" applyFont="1" applyFill="1" applyBorder="1" applyAlignment="1">
      <alignment horizontal="center" vertical="center" wrapText="1" readingOrder="2"/>
    </xf>
    <xf numFmtId="0" fontId="2" fillId="0" borderId="14" xfId="0" applyFont="1" applyFill="1" applyBorder="1" applyAlignment="1">
      <alignment horizontal="center" vertical="center" readingOrder="2"/>
    </xf>
    <xf numFmtId="0" fontId="2" fillId="0" borderId="15" xfId="0" applyFont="1" applyFill="1" applyBorder="1" applyAlignment="1">
      <alignment horizontal="center" vertical="center" readingOrder="2"/>
    </xf>
    <xf numFmtId="0" fontId="2" fillId="0" borderId="14" xfId="0" applyFont="1" applyFill="1" applyBorder="1" applyAlignment="1">
      <alignment horizontal="center" vertical="center" wrapText="1" readingOrder="2"/>
    </xf>
    <xf numFmtId="0" fontId="2" fillId="0" borderId="15" xfId="0" applyFont="1" applyFill="1" applyBorder="1" applyAlignment="1">
      <alignment horizontal="center" vertical="center" wrapText="1" readingOrder="2"/>
    </xf>
    <xf numFmtId="0" fontId="2" fillId="0" borderId="5" xfId="0" applyFont="1" applyBorder="1" applyAlignment="1">
      <alignment horizontal="center" vertical="center" readingOrder="2"/>
    </xf>
    <xf numFmtId="0" fontId="2" fillId="0" borderId="2" xfId="0" applyFont="1" applyBorder="1" applyAlignment="1">
      <alignment horizontal="center" vertical="center" readingOrder="2"/>
    </xf>
    <xf numFmtId="0" fontId="2" fillId="0" borderId="31" xfId="0" applyFont="1" applyBorder="1" applyAlignment="1">
      <alignment horizontal="center" vertical="center" readingOrder="2"/>
    </xf>
    <xf numFmtId="0" fontId="2" fillId="0" borderId="19" xfId="0" applyFont="1" applyBorder="1" applyAlignment="1">
      <alignment horizontal="center" vertical="center" readingOrder="2"/>
    </xf>
    <xf numFmtId="0" fontId="2" fillId="0" borderId="14" xfId="0" applyFont="1" applyBorder="1" applyAlignment="1">
      <alignment horizontal="center" vertical="center" readingOrder="2"/>
    </xf>
    <xf numFmtId="0" fontId="2" fillId="0" borderId="15" xfId="0" applyFont="1" applyBorder="1" applyAlignment="1">
      <alignment horizontal="center" vertical="center" readingOrder="2"/>
    </xf>
    <xf numFmtId="0" fontId="2" fillId="0" borderId="18" xfId="0" applyFont="1" applyBorder="1" applyAlignment="1">
      <alignment horizontal="center" vertical="center" readingOrder="2"/>
    </xf>
    <xf numFmtId="0" fontId="2" fillId="0" borderId="12" xfId="0" applyFont="1" applyBorder="1" applyAlignment="1">
      <alignment horizontal="center" vertical="center" readingOrder="2"/>
    </xf>
    <xf numFmtId="0" fontId="2" fillId="0" borderId="13" xfId="0" applyFont="1" applyBorder="1" applyAlignment="1">
      <alignment horizontal="center" vertical="center" readingOrder="2"/>
    </xf>
    <xf numFmtId="0" fontId="0" fillId="4" borderId="24" xfId="0" applyFill="1" applyBorder="1" applyAlignment="1">
      <alignment horizontal="center"/>
    </xf>
    <xf numFmtId="0" fontId="0" fillId="4" borderId="2" xfId="0" applyFill="1" applyBorder="1" applyAlignment="1">
      <alignment horizontal="center"/>
    </xf>
    <xf numFmtId="0" fontId="0" fillId="4" borderId="31" xfId="0" applyFill="1" applyBorder="1" applyAlignment="1">
      <alignment horizontal="center"/>
    </xf>
    <xf numFmtId="0" fontId="0" fillId="4" borderId="11" xfId="0" applyFill="1" applyBorder="1" applyAlignment="1">
      <alignment horizontal="center"/>
    </xf>
    <xf numFmtId="0" fontId="0" fillId="0" borderId="19"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4" borderId="19"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2" fillId="0" borderId="20" xfId="0" applyFont="1" applyBorder="1" applyAlignment="1">
      <alignment horizontal="center" vertical="center" readingOrder="2"/>
    </xf>
    <xf numFmtId="0" fontId="2" fillId="0" borderId="16" xfId="0" applyFont="1" applyBorder="1" applyAlignment="1">
      <alignment horizontal="center" vertical="center" readingOrder="2"/>
    </xf>
    <xf numFmtId="0" fontId="2" fillId="0" borderId="17" xfId="0" applyFont="1" applyBorder="1" applyAlignment="1">
      <alignment horizontal="center" vertical="center" readingOrder="2"/>
    </xf>
    <xf numFmtId="0" fontId="11" fillId="0" borderId="8" xfId="0" applyFont="1" applyFill="1" applyBorder="1" applyAlignment="1">
      <alignment horizontal="center" vertical="center" readingOrder="2"/>
    </xf>
    <xf numFmtId="0" fontId="11" fillId="0" borderId="9" xfId="0" applyFont="1" applyFill="1" applyBorder="1" applyAlignment="1">
      <alignment horizontal="center" vertical="center" readingOrder="2"/>
    </xf>
    <xf numFmtId="0" fontId="11" fillId="0" borderId="10" xfId="0" applyFont="1" applyFill="1" applyBorder="1" applyAlignment="1">
      <alignment horizontal="center" vertical="center" readingOrder="2"/>
    </xf>
    <xf numFmtId="0" fontId="2" fillId="0" borderId="5"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2" fillId="0" borderId="31" xfId="0" applyFont="1" applyBorder="1" applyAlignment="1">
      <alignment horizontal="center" vertical="center" wrapText="1" readingOrder="2"/>
    </xf>
    <xf numFmtId="0" fontId="2" fillId="0" borderId="5" xfId="0" applyFont="1" applyFill="1" applyBorder="1" applyAlignment="1">
      <alignment horizontal="center" vertical="center" readingOrder="2"/>
    </xf>
    <xf numFmtId="0" fontId="2" fillId="0" borderId="2" xfId="0" applyFont="1" applyFill="1" applyBorder="1" applyAlignment="1">
      <alignment horizontal="center" vertical="center" readingOrder="2"/>
    </xf>
    <xf numFmtId="0" fontId="2" fillId="0" borderId="31" xfId="0" applyFont="1" applyFill="1" applyBorder="1" applyAlignment="1">
      <alignment horizontal="center" vertical="center" readingOrder="2"/>
    </xf>
    <xf numFmtId="0" fontId="2" fillId="0" borderId="8" xfId="0" applyFont="1" applyFill="1" applyBorder="1" applyAlignment="1">
      <alignment horizontal="center" vertical="center" wrapText="1" readingOrder="2"/>
    </xf>
    <xf numFmtId="0" fontId="2" fillId="0" borderId="9" xfId="0" applyFont="1" applyFill="1" applyBorder="1" applyAlignment="1">
      <alignment horizontal="center" vertical="center" wrapText="1" readingOrder="2"/>
    </xf>
    <xf numFmtId="0" fontId="2" fillId="0" borderId="10" xfId="0" applyFont="1" applyFill="1" applyBorder="1" applyAlignment="1">
      <alignment horizontal="center" vertical="center" wrapText="1" readingOrder="2"/>
    </xf>
    <xf numFmtId="0" fontId="2" fillId="0" borderId="20" xfId="0" applyFont="1" applyBorder="1" applyAlignment="1">
      <alignment horizontal="center" vertical="center" wrapText="1" readingOrder="2"/>
    </xf>
    <xf numFmtId="0" fontId="2" fillId="0" borderId="43" xfId="0" applyFont="1" applyBorder="1" applyAlignment="1">
      <alignment horizontal="center" vertical="center" readingOrder="2"/>
    </xf>
    <xf numFmtId="0" fontId="2" fillId="0" borderId="26" xfId="0" applyFont="1" applyBorder="1" applyAlignment="1">
      <alignment horizontal="center" vertical="center" readingOrder="2"/>
    </xf>
    <xf numFmtId="0" fontId="2" fillId="0" borderId="49" xfId="0" applyFont="1" applyBorder="1" applyAlignment="1">
      <alignment horizontal="center" vertical="center" readingOrder="2"/>
    </xf>
    <xf numFmtId="0" fontId="13" fillId="2" borderId="59" xfId="0" applyFont="1" applyFill="1" applyBorder="1" applyAlignment="1">
      <alignment horizontal="center" vertical="center" readingOrder="2"/>
    </xf>
    <xf numFmtId="0" fontId="2" fillId="0" borderId="19" xfId="0" applyFont="1" applyBorder="1" applyAlignment="1">
      <alignment horizontal="center" vertical="center" wrapText="1" readingOrder="2"/>
    </xf>
    <xf numFmtId="0" fontId="67" fillId="0" borderId="8" xfId="0" applyFont="1" applyBorder="1" applyAlignment="1">
      <alignment horizontal="center"/>
    </xf>
    <xf numFmtId="0" fontId="67" fillId="0" borderId="10" xfId="0" applyFont="1" applyBorder="1" applyAlignment="1">
      <alignment horizontal="center"/>
    </xf>
    <xf numFmtId="0" fontId="2" fillId="0" borderId="14" xfId="0" applyFont="1" applyBorder="1" applyAlignment="1">
      <alignment horizontal="center" vertical="center" wrapText="1" readingOrder="2"/>
    </xf>
    <xf numFmtId="0" fontId="2" fillId="0" borderId="15" xfId="0" applyFont="1" applyBorder="1" applyAlignment="1">
      <alignment horizontal="center" vertical="center" wrapText="1" readingOrder="2"/>
    </xf>
    <xf numFmtId="0" fontId="17" fillId="0" borderId="18" xfId="0" applyFont="1" applyBorder="1" applyAlignment="1">
      <alignment horizontal="center" vertical="center" readingOrder="2"/>
    </xf>
    <xf numFmtId="0" fontId="17" fillId="0" borderId="12" xfId="0" applyFont="1" applyBorder="1" applyAlignment="1">
      <alignment horizontal="center" vertical="center" readingOrder="2"/>
    </xf>
    <xf numFmtId="0" fontId="17" fillId="0" borderId="13" xfId="0" applyFont="1" applyBorder="1" applyAlignment="1">
      <alignment horizontal="center" vertical="center" readingOrder="2"/>
    </xf>
    <xf numFmtId="0" fontId="12" fillId="13" borderId="8" xfId="0" applyFont="1" applyFill="1" applyBorder="1" applyAlignment="1">
      <alignment horizontal="center" vertical="center" readingOrder="2"/>
    </xf>
    <xf numFmtId="0" fontId="12" fillId="13" borderId="9" xfId="0" applyFont="1" applyFill="1" applyBorder="1" applyAlignment="1">
      <alignment horizontal="center" vertical="center" readingOrder="2"/>
    </xf>
    <xf numFmtId="0" fontId="12" fillId="13" borderId="10" xfId="0" applyFont="1" applyFill="1" applyBorder="1" applyAlignment="1">
      <alignment horizontal="center" vertical="center" readingOrder="2"/>
    </xf>
    <xf numFmtId="0" fontId="17" fillId="0" borderId="5" xfId="0" applyFont="1" applyBorder="1" applyAlignment="1">
      <alignment horizontal="center" vertical="center" readingOrder="2"/>
    </xf>
    <xf numFmtId="0" fontId="17" fillId="0" borderId="2" xfId="0" applyFont="1" applyBorder="1" applyAlignment="1">
      <alignment horizontal="center" vertical="center" readingOrder="2"/>
    </xf>
    <xf numFmtId="0" fontId="17" fillId="0" borderId="31" xfId="0" applyFont="1" applyBorder="1" applyAlignment="1">
      <alignment horizontal="center" vertical="center" readingOrder="2"/>
    </xf>
    <xf numFmtId="0" fontId="12" fillId="11" borderId="8" xfId="0" applyFont="1" applyFill="1" applyBorder="1" applyAlignment="1">
      <alignment horizontal="center" vertical="center" readingOrder="2"/>
    </xf>
    <xf numFmtId="0" fontId="12" fillId="11" borderId="9" xfId="0" applyFont="1" applyFill="1" applyBorder="1" applyAlignment="1">
      <alignment horizontal="center" vertical="center" readingOrder="2"/>
    </xf>
    <xf numFmtId="0" fontId="12" fillId="11" borderId="10" xfId="0" applyFont="1" applyFill="1" applyBorder="1" applyAlignment="1">
      <alignment horizontal="center" vertical="center" readingOrder="2"/>
    </xf>
    <xf numFmtId="0" fontId="11" fillId="12" borderId="40" xfId="0" applyFont="1" applyFill="1" applyBorder="1" applyAlignment="1">
      <alignment horizontal="center" vertical="center" readingOrder="2"/>
    </xf>
    <xf numFmtId="0" fontId="11" fillId="12" borderId="44" xfId="0" applyFont="1" applyFill="1" applyBorder="1" applyAlignment="1">
      <alignment horizontal="center" vertical="center" readingOrder="2"/>
    </xf>
    <xf numFmtId="0" fontId="11" fillId="12" borderId="41" xfId="0" applyFont="1" applyFill="1" applyBorder="1" applyAlignment="1">
      <alignment horizontal="center" vertical="center" readingOrder="2"/>
    </xf>
    <xf numFmtId="0" fontId="13" fillId="2" borderId="40" xfId="0" applyFont="1" applyFill="1" applyBorder="1" applyAlignment="1">
      <alignment horizontal="center" vertical="center" wrapText="1" readingOrder="2"/>
    </xf>
    <xf numFmtId="0" fontId="12" fillId="13" borderId="40" xfId="0" applyFont="1" applyFill="1" applyBorder="1" applyAlignment="1">
      <alignment horizontal="center" vertical="center" readingOrder="2"/>
    </xf>
    <xf numFmtId="0" fontId="12" fillId="13" borderId="44" xfId="0" applyFont="1" applyFill="1" applyBorder="1" applyAlignment="1">
      <alignment horizontal="center" vertical="center" readingOrder="2"/>
    </xf>
    <xf numFmtId="0" fontId="12" fillId="13" borderId="59" xfId="0" applyFont="1" applyFill="1" applyBorder="1" applyAlignment="1">
      <alignment horizontal="center" vertical="center" readingOrder="2"/>
    </xf>
    <xf numFmtId="0" fontId="2" fillId="2" borderId="8"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0" borderId="8" xfId="0" applyFont="1" applyBorder="1" applyAlignment="1">
      <alignment horizontal="center" vertical="center" readingOrder="2"/>
    </xf>
    <xf numFmtId="0" fontId="2" fillId="0" borderId="9" xfId="0" applyFont="1" applyBorder="1" applyAlignment="1">
      <alignment horizontal="center" vertical="center" readingOrder="2"/>
    </xf>
    <xf numFmtId="0" fontId="2" fillId="0" borderId="10" xfId="0" applyFont="1" applyBorder="1" applyAlignment="1">
      <alignment horizontal="center" vertical="center" readingOrder="2"/>
    </xf>
    <xf numFmtId="0" fontId="17" fillId="0" borderId="19" xfId="0" applyFont="1" applyBorder="1" applyAlignment="1">
      <alignment horizontal="center" vertical="center" readingOrder="2"/>
    </xf>
    <xf numFmtId="0" fontId="17" fillId="0" borderId="14" xfId="0" applyFont="1" applyBorder="1" applyAlignment="1">
      <alignment horizontal="center" vertical="center" readingOrder="2"/>
    </xf>
    <xf numFmtId="0" fontId="17" fillId="0" borderId="15" xfId="0" applyFont="1" applyBorder="1" applyAlignment="1">
      <alignment horizontal="center" vertical="center" readingOrder="2"/>
    </xf>
    <xf numFmtId="0" fontId="2" fillId="0" borderId="8" xfId="0" applyFont="1" applyBorder="1" applyAlignment="1">
      <alignment horizontal="center" vertical="center" wrapText="1" readingOrder="2"/>
    </xf>
    <xf numFmtId="0" fontId="2" fillId="0" borderId="9" xfId="0" applyFont="1" applyBorder="1" applyAlignment="1">
      <alignment horizontal="center" vertical="center" wrapText="1" readingOrder="2"/>
    </xf>
    <xf numFmtId="0" fontId="2" fillId="0" borderId="10" xfId="0" applyFont="1" applyBorder="1" applyAlignment="1">
      <alignment horizontal="center" vertical="center" wrapText="1" readingOrder="2"/>
    </xf>
    <xf numFmtId="0" fontId="2" fillId="0" borderId="6" xfId="0" applyFont="1" applyBorder="1" applyAlignment="1">
      <alignment horizontal="center" vertical="center" readingOrder="2"/>
    </xf>
    <xf numFmtId="0" fontId="12" fillId="11" borderId="61" xfId="0" applyFont="1" applyFill="1" applyBorder="1" applyAlignment="1">
      <alignment horizontal="center" vertical="center" wrapText="1" readingOrder="2"/>
    </xf>
    <xf numFmtId="0" fontId="12" fillId="11" borderId="45" xfId="0" applyFont="1" applyFill="1" applyBorder="1" applyAlignment="1">
      <alignment horizontal="center" vertical="center" readingOrder="2"/>
    </xf>
    <xf numFmtId="0" fontId="12" fillId="11" borderId="62" xfId="0" applyFont="1" applyFill="1" applyBorder="1" applyAlignment="1">
      <alignment horizontal="center" vertical="center" readingOrder="2"/>
    </xf>
    <xf numFmtId="0" fontId="2" fillId="0" borderId="18" xfId="0" applyFont="1" applyBorder="1" applyAlignment="1">
      <alignment horizontal="center" vertical="center" wrapText="1" readingOrder="2"/>
    </xf>
    <xf numFmtId="0" fontId="17" fillId="0" borderId="5" xfId="0" applyFont="1" applyBorder="1" applyAlignment="1">
      <alignment horizontal="center" vertical="center" wrapText="1" readingOrder="2"/>
    </xf>
    <xf numFmtId="0" fontId="17" fillId="0" borderId="5" xfId="0" applyFont="1" applyFill="1" applyBorder="1" applyAlignment="1">
      <alignment horizontal="center" vertical="center" readingOrder="2"/>
    </xf>
    <xf numFmtId="0" fontId="17" fillId="0" borderId="2" xfId="0" applyFont="1" applyFill="1" applyBorder="1" applyAlignment="1">
      <alignment horizontal="center" vertical="center" readingOrder="2"/>
    </xf>
    <xf numFmtId="0" fontId="17" fillId="0" borderId="31" xfId="0" applyFont="1" applyFill="1" applyBorder="1" applyAlignment="1">
      <alignment horizontal="center" vertical="center" readingOrder="2"/>
    </xf>
    <xf numFmtId="0" fontId="2" fillId="0" borderId="11" xfId="0" applyFont="1" applyBorder="1" applyAlignment="1">
      <alignment horizontal="center" vertical="center" readingOrder="2"/>
    </xf>
    <xf numFmtId="0" fontId="2" fillId="0" borderId="19" xfId="0" applyFont="1" applyFill="1" applyBorder="1" applyAlignment="1">
      <alignment horizontal="center" vertical="center" readingOrder="2"/>
    </xf>
    <xf numFmtId="0" fontId="17" fillId="0" borderId="3" xfId="0" applyFont="1" applyBorder="1" applyAlignment="1">
      <alignment horizontal="center" vertical="center" wrapText="1" readingOrder="2"/>
    </xf>
    <xf numFmtId="0" fontId="17" fillId="0" borderId="4" xfId="0" applyFont="1" applyBorder="1" applyAlignment="1">
      <alignment horizontal="center" vertical="center" readingOrder="2"/>
    </xf>
    <xf numFmtId="0" fontId="17" fillId="0" borderId="30" xfId="0" applyFont="1" applyBorder="1" applyAlignment="1">
      <alignment horizontal="center" vertical="center" readingOrder="2"/>
    </xf>
    <xf numFmtId="0" fontId="13" fillId="10" borderId="40" xfId="0" applyFont="1" applyFill="1" applyBorder="1" applyAlignment="1">
      <alignment horizontal="center" vertical="center" readingOrder="2"/>
    </xf>
    <xf numFmtId="0" fontId="13" fillId="10" borderId="44" xfId="0" applyFont="1" applyFill="1" applyBorder="1" applyAlignment="1">
      <alignment horizontal="center" vertical="center" readingOrder="2"/>
    </xf>
    <xf numFmtId="0" fontId="13" fillId="10" borderId="41" xfId="0" applyFont="1" applyFill="1" applyBorder="1" applyAlignment="1">
      <alignment horizontal="center" vertical="center" readingOrder="2"/>
    </xf>
    <xf numFmtId="0" fontId="0" fillId="4" borderId="2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2" fillId="0" borderId="20" xfId="0" applyFont="1" applyFill="1" applyBorder="1" applyAlignment="1">
      <alignment horizontal="center" vertical="center" wrapText="1" readingOrder="2"/>
    </xf>
    <xf numFmtId="0" fontId="2" fillId="0" borderId="16" xfId="0" applyFont="1" applyFill="1" applyBorder="1" applyAlignment="1">
      <alignment horizontal="center" vertical="center" wrapText="1" readingOrder="2"/>
    </xf>
    <xf numFmtId="0" fontId="2" fillId="0" borderId="17" xfId="0" applyFont="1" applyFill="1" applyBorder="1" applyAlignment="1">
      <alignment horizontal="center" vertical="center" wrapText="1" readingOrder="2"/>
    </xf>
    <xf numFmtId="0" fontId="24" fillId="3" borderId="2" xfId="0" applyFont="1" applyFill="1" applyBorder="1" applyAlignment="1">
      <alignment horizontal="right" vertical="center" readingOrder="2"/>
    </xf>
    <xf numFmtId="0" fontId="25" fillId="0" borderId="2" xfId="0" applyFont="1" applyFill="1" applyBorder="1" applyAlignment="1">
      <alignment horizontal="right" vertical="center" readingOrder="2"/>
    </xf>
    <xf numFmtId="0" fontId="2" fillId="10" borderId="8" xfId="0" applyFont="1" applyFill="1" applyBorder="1" applyAlignment="1">
      <alignment horizontal="center" vertical="center" readingOrder="2"/>
    </xf>
    <xf numFmtId="0" fontId="2" fillId="10" borderId="9" xfId="0" applyFont="1" applyFill="1" applyBorder="1" applyAlignment="1">
      <alignment horizontal="center" vertical="center" readingOrder="2"/>
    </xf>
    <xf numFmtId="0" fontId="2" fillId="10" borderId="10" xfId="0" applyFont="1" applyFill="1" applyBorder="1" applyAlignment="1">
      <alignment horizontal="center" vertical="center" readingOrder="2"/>
    </xf>
    <xf numFmtId="0" fontId="11" fillId="3" borderId="40" xfId="0" applyFont="1" applyFill="1" applyBorder="1" applyAlignment="1">
      <alignment horizontal="center" vertical="center" wrapText="1" readingOrder="2"/>
    </xf>
    <xf numFmtId="0" fontId="11" fillId="3" borderId="44" xfId="0" applyFont="1" applyFill="1" applyBorder="1" applyAlignment="1">
      <alignment horizontal="center" vertical="center" wrapText="1" readingOrder="2"/>
    </xf>
    <xf numFmtId="0" fontId="11" fillId="3" borderId="41" xfId="0" applyFont="1" applyFill="1" applyBorder="1" applyAlignment="1">
      <alignment horizontal="center" vertical="center" wrapText="1" readingOrder="2"/>
    </xf>
    <xf numFmtId="0" fontId="21" fillId="0" borderId="5" xfId="0" applyFont="1" applyBorder="1" applyAlignment="1">
      <alignment horizontal="center" vertical="center" wrapText="1" readingOrder="2"/>
    </xf>
    <xf numFmtId="0" fontId="21" fillId="0" borderId="2" xfId="0" applyFont="1" applyBorder="1" applyAlignment="1">
      <alignment horizontal="center" vertical="center" readingOrder="2"/>
    </xf>
    <xf numFmtId="0" fontId="21" fillId="0" borderId="31" xfId="0" applyFont="1" applyBorder="1" applyAlignment="1">
      <alignment horizontal="center" vertical="center" readingOrder="2"/>
    </xf>
    <xf numFmtId="0" fontId="2" fillId="0" borderId="8" xfId="0" applyFont="1" applyFill="1" applyBorder="1" applyAlignment="1">
      <alignment horizontal="center" vertical="center" readingOrder="2"/>
    </xf>
    <xf numFmtId="0" fontId="2" fillId="0" borderId="9" xfId="0" applyFont="1" applyFill="1" applyBorder="1" applyAlignment="1">
      <alignment horizontal="center" vertical="center" readingOrder="2"/>
    </xf>
    <xf numFmtId="0" fontId="2" fillId="0" borderId="10" xfId="0" applyFont="1" applyFill="1" applyBorder="1" applyAlignment="1">
      <alignment horizontal="center" vertical="center" readingOrder="2"/>
    </xf>
    <xf numFmtId="0" fontId="0" fillId="4" borderId="49" xfId="0" applyFill="1" applyBorder="1" applyAlignment="1">
      <alignment horizontal="center"/>
    </xf>
    <xf numFmtId="0" fontId="0" fillId="9" borderId="8" xfId="0"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2" fillId="0" borderId="43" xfId="0" applyFont="1" applyBorder="1" applyAlignment="1">
      <alignment horizontal="center" vertical="center" wrapText="1" readingOrder="2"/>
    </xf>
    <xf numFmtId="0" fontId="11" fillId="9" borderId="40" xfId="0" applyFont="1" applyFill="1" applyBorder="1" applyAlignment="1">
      <alignment horizontal="center" vertical="center" readingOrder="2"/>
    </xf>
    <xf numFmtId="0" fontId="11" fillId="9" borderId="44" xfId="0" applyFont="1" applyFill="1" applyBorder="1" applyAlignment="1">
      <alignment horizontal="center" vertical="center" readingOrder="2"/>
    </xf>
    <xf numFmtId="0" fontId="11" fillId="9" borderId="41" xfId="0" applyFont="1" applyFill="1" applyBorder="1" applyAlignment="1">
      <alignment horizontal="center" vertical="center" readingOrder="2"/>
    </xf>
    <xf numFmtId="0" fontId="0" fillId="4" borderId="5" xfId="0" applyFill="1" applyBorder="1" applyAlignment="1">
      <alignment horizont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0" fillId="4" borderId="3" xfId="0" applyFill="1" applyBorder="1" applyAlignment="1">
      <alignment horizontal="center"/>
    </xf>
    <xf numFmtId="0" fontId="0" fillId="4" borderId="4" xfId="0" applyFill="1" applyBorder="1" applyAlignment="1">
      <alignment horizontal="center"/>
    </xf>
    <xf numFmtId="0" fontId="0" fillId="4" borderId="30" xfId="0" applyFill="1" applyBorder="1" applyAlignment="1">
      <alignment horizontal="center"/>
    </xf>
    <xf numFmtId="0" fontId="0" fillId="4" borderId="40" xfId="0" applyFill="1" applyBorder="1" applyAlignment="1">
      <alignment horizontal="center"/>
    </xf>
    <xf numFmtId="0" fontId="0" fillId="4" borderId="44" xfId="0" applyFill="1" applyBorder="1" applyAlignment="1">
      <alignment horizontal="center"/>
    </xf>
    <xf numFmtId="0" fontId="0" fillId="4" borderId="41" xfId="0" applyFill="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12" borderId="8" xfId="0" applyFont="1" applyFill="1" applyBorder="1" applyAlignment="1">
      <alignment horizontal="center" vertical="center" readingOrder="2"/>
    </xf>
    <xf numFmtId="0" fontId="11" fillId="12" borderId="9" xfId="0" applyFont="1" applyFill="1" applyBorder="1" applyAlignment="1">
      <alignment horizontal="center" vertical="center" readingOrder="2"/>
    </xf>
    <xf numFmtId="0" fontId="11" fillId="12" borderId="10" xfId="0" applyFont="1" applyFill="1" applyBorder="1" applyAlignment="1">
      <alignment horizontal="center" vertical="center" readingOrder="2"/>
    </xf>
    <xf numFmtId="0" fontId="91" fillId="0" borderId="5" xfId="0" applyFont="1" applyBorder="1" applyAlignment="1">
      <alignment horizontal="center" vertical="center" readingOrder="2"/>
    </xf>
    <xf numFmtId="0" fontId="2" fillId="0" borderId="43" xfId="0" applyFont="1" applyFill="1" applyBorder="1" applyAlignment="1">
      <alignment horizontal="center" vertical="center" readingOrder="2"/>
    </xf>
    <xf numFmtId="0" fontId="2" fillId="0" borderId="26" xfId="0" applyFont="1" applyFill="1" applyBorder="1" applyAlignment="1">
      <alignment horizontal="center" vertical="center" readingOrder="2"/>
    </xf>
    <xf numFmtId="0" fontId="2" fillId="0" borderId="49" xfId="0" applyFont="1" applyFill="1" applyBorder="1" applyAlignment="1">
      <alignment horizontal="center" vertical="center" readingOrder="2"/>
    </xf>
    <xf numFmtId="0" fontId="109" fillId="0" borderId="2" xfId="0" applyFont="1" applyBorder="1" applyAlignment="1">
      <alignment horizontal="center" vertical="center"/>
    </xf>
    <xf numFmtId="0" fontId="20" fillId="0" borderId="24" xfId="0" applyFont="1" applyFill="1" applyBorder="1" applyAlignment="1">
      <alignment horizontal="center" vertical="center" readingOrder="2"/>
    </xf>
    <xf numFmtId="0" fontId="20" fillId="0" borderId="2" xfId="0" applyFont="1" applyFill="1" applyBorder="1" applyAlignment="1">
      <alignment horizontal="center" vertical="center" readingOrder="2"/>
    </xf>
    <xf numFmtId="0" fontId="20" fillId="0" borderId="31" xfId="0" applyFont="1" applyFill="1" applyBorder="1" applyAlignment="1">
      <alignment horizontal="center" vertical="center" readingOrder="2"/>
    </xf>
    <xf numFmtId="0" fontId="0" fillId="0" borderId="19" xfId="0" applyBorder="1" applyAlignment="1">
      <alignment horizontal="center"/>
    </xf>
    <xf numFmtId="0" fontId="20" fillId="6" borderId="73" xfId="0" applyFont="1" applyFill="1" applyBorder="1" applyAlignment="1">
      <alignment horizontal="center" vertical="center" readingOrder="2"/>
    </xf>
    <xf numFmtId="0" fontId="20" fillId="6" borderId="69" xfId="0" applyFont="1" applyFill="1" applyBorder="1" applyAlignment="1">
      <alignment horizontal="center" vertical="center" readingOrder="2"/>
    </xf>
    <xf numFmtId="0" fontId="20" fillId="6" borderId="70" xfId="0" applyFont="1" applyFill="1" applyBorder="1" applyAlignment="1">
      <alignment horizontal="center" vertical="center" readingOrder="2"/>
    </xf>
    <xf numFmtId="0" fontId="31" fillId="0" borderId="24" xfId="0" applyFont="1" applyFill="1" applyBorder="1" applyAlignment="1">
      <alignment horizontal="center" vertical="center" readingOrder="2"/>
    </xf>
    <xf numFmtId="0" fontId="31" fillId="0" borderId="2" xfId="0" applyFont="1" applyFill="1" applyBorder="1" applyAlignment="1">
      <alignment horizontal="center" vertical="center" readingOrder="2"/>
    </xf>
    <xf numFmtId="0" fontId="31" fillId="0" borderId="31" xfId="0" applyFont="1" applyFill="1" applyBorder="1" applyAlignment="1">
      <alignment horizontal="center" vertical="center" readingOrder="2"/>
    </xf>
    <xf numFmtId="0" fontId="20" fillId="0" borderId="24" xfId="0" applyFont="1" applyBorder="1" applyAlignment="1">
      <alignment horizontal="center" vertical="center" readingOrder="2"/>
    </xf>
    <xf numFmtId="0" fontId="20" fillId="0" borderId="2" xfId="0" applyFont="1" applyBorder="1" applyAlignment="1">
      <alignment horizontal="center" vertical="center" readingOrder="2"/>
    </xf>
    <xf numFmtId="0" fontId="20" fillId="0" borderId="31" xfId="0" applyFont="1" applyBorder="1" applyAlignment="1">
      <alignment horizontal="center" vertical="center" readingOrder="2"/>
    </xf>
    <xf numFmtId="0" fontId="109" fillId="2" borderId="67" xfId="0" applyFont="1" applyFill="1" applyBorder="1" applyAlignment="1">
      <alignment horizontal="center" vertical="center" readingOrder="2"/>
    </xf>
    <xf numFmtId="0" fontId="109" fillId="2" borderId="44" xfId="0" applyFont="1" applyFill="1" applyBorder="1" applyAlignment="1">
      <alignment horizontal="center" vertical="center" readingOrder="2"/>
    </xf>
    <xf numFmtId="0" fontId="109" fillId="2" borderId="41" xfId="0" applyFont="1" applyFill="1" applyBorder="1" applyAlignment="1">
      <alignment horizontal="center" vertical="center" readingOrder="2"/>
    </xf>
    <xf numFmtId="0" fontId="20" fillId="0" borderId="34" xfId="0" applyFont="1" applyBorder="1" applyAlignment="1">
      <alignment horizontal="center" vertical="center" readingOrder="2"/>
    </xf>
    <xf numFmtId="0" fontId="20" fillId="0" borderId="35" xfId="0" applyFont="1" applyBorder="1" applyAlignment="1">
      <alignment horizontal="center" vertical="center" readingOrder="2"/>
    </xf>
    <xf numFmtId="0" fontId="20" fillId="0" borderId="36" xfId="0" applyFont="1" applyBorder="1" applyAlignment="1">
      <alignment horizontal="center" vertical="center" readingOrder="2"/>
    </xf>
    <xf numFmtId="0" fontId="20" fillId="0" borderId="6" xfId="0" applyFont="1" applyBorder="1" applyAlignment="1">
      <alignment horizontal="center" vertical="center" readingOrder="2"/>
    </xf>
    <xf numFmtId="0" fontId="20" fillId="0" borderId="7" xfId="0" applyFont="1" applyBorder="1" applyAlignment="1">
      <alignment horizontal="center" vertical="center" readingOrder="2"/>
    </xf>
    <xf numFmtId="0" fontId="20" fillId="0" borderId="32" xfId="0" applyFont="1" applyBorder="1" applyAlignment="1">
      <alignment horizontal="center" vertical="center" readingOrder="2"/>
    </xf>
    <xf numFmtId="0" fontId="107" fillId="0" borderId="6" xfId="0" applyFont="1" applyBorder="1" applyAlignment="1">
      <alignment horizontal="center" vertical="center" readingOrder="2"/>
    </xf>
    <xf numFmtId="0" fontId="31" fillId="0" borderId="19" xfId="0" applyFont="1" applyFill="1" applyBorder="1" applyAlignment="1">
      <alignment horizontal="center" vertical="center" readingOrder="2"/>
    </xf>
    <xf numFmtId="0" fontId="31" fillId="0" borderId="14" xfId="0" applyFont="1" applyFill="1" applyBorder="1" applyAlignment="1">
      <alignment horizontal="center" vertical="center" readingOrder="2"/>
    </xf>
    <xf numFmtId="0" fontId="31" fillId="0" borderId="15" xfId="0" applyFont="1" applyFill="1" applyBorder="1" applyAlignment="1">
      <alignment horizontal="center" vertical="center" readingOrder="2"/>
    </xf>
    <xf numFmtId="0" fontId="0" fillId="0" borderId="2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8" fillId="0" borderId="8" xfId="0" applyFont="1" applyBorder="1" applyAlignment="1">
      <alignment horizontal="center" vertical="center" readingOrder="2"/>
    </xf>
    <xf numFmtId="0" fontId="28" fillId="0" borderId="9" xfId="0" applyFont="1" applyBorder="1" applyAlignment="1">
      <alignment horizontal="center" vertical="center" readingOrder="2"/>
    </xf>
    <xf numFmtId="0" fontId="0" fillId="0" borderId="74" xfId="0" applyBorder="1" applyAlignment="1">
      <alignment horizontal="center"/>
    </xf>
    <xf numFmtId="0" fontId="0" fillId="0" borderId="58" xfId="0" applyBorder="1" applyAlignment="1">
      <alignment horizontal="center"/>
    </xf>
    <xf numFmtId="0" fontId="0" fillId="0" borderId="65" xfId="0" applyBorder="1" applyAlignment="1">
      <alignment horizontal="center"/>
    </xf>
    <xf numFmtId="0" fontId="0" fillId="0" borderId="72"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20" fillId="11" borderId="40" xfId="0" applyFont="1" applyFill="1" applyBorder="1" applyAlignment="1">
      <alignment horizontal="center" vertical="center" wrapText="1" readingOrder="2"/>
    </xf>
    <xf numFmtId="0" fontId="20" fillId="11" borderId="44" xfId="0" applyFont="1" applyFill="1" applyBorder="1" applyAlignment="1">
      <alignment horizontal="center" vertical="center" wrapText="1" readingOrder="2"/>
    </xf>
    <xf numFmtId="0" fontId="20" fillId="11" borderId="41" xfId="0" applyFont="1" applyFill="1" applyBorder="1" applyAlignment="1">
      <alignment horizontal="center" vertical="center" wrapText="1" readingOrder="2"/>
    </xf>
    <xf numFmtId="0" fontId="32" fillId="2" borderId="40" xfId="0" applyFont="1" applyFill="1" applyBorder="1" applyAlignment="1">
      <alignment horizontal="center" vertical="center" readingOrder="2"/>
    </xf>
    <xf numFmtId="0" fontId="32" fillId="2" borderId="44" xfId="0" applyFont="1" applyFill="1" applyBorder="1" applyAlignment="1">
      <alignment horizontal="center" vertical="center" readingOrder="2"/>
    </xf>
    <xf numFmtId="0" fontId="32" fillId="2" borderId="41" xfId="0" applyFont="1" applyFill="1" applyBorder="1" applyAlignment="1">
      <alignment horizontal="center" vertical="center" readingOrder="2"/>
    </xf>
    <xf numFmtId="0" fontId="20" fillId="0" borderId="38" xfId="0" applyFont="1" applyBorder="1" applyAlignment="1">
      <alignment horizontal="center" vertical="center" readingOrder="2"/>
    </xf>
    <xf numFmtId="0" fontId="20" fillId="0" borderId="47" xfId="0" applyFont="1" applyBorder="1" applyAlignment="1">
      <alignment horizontal="center" vertical="center" readingOrder="2"/>
    </xf>
    <xf numFmtId="0" fontId="20" fillId="0" borderId="60" xfId="0" applyFont="1" applyBorder="1" applyAlignment="1">
      <alignment horizontal="center" vertical="center" readingOrder="2"/>
    </xf>
    <xf numFmtId="0" fontId="32" fillId="13" borderId="40" xfId="0" applyFont="1" applyFill="1" applyBorder="1" applyAlignment="1">
      <alignment horizontal="center" vertical="center" readingOrder="2"/>
    </xf>
    <xf numFmtId="0" fontId="32" fillId="13" borderId="44" xfId="0" applyFont="1" applyFill="1" applyBorder="1" applyAlignment="1">
      <alignment horizontal="center" vertical="center" readingOrder="2"/>
    </xf>
    <xf numFmtId="0" fontId="32" fillId="13" borderId="41" xfId="0" applyFont="1" applyFill="1" applyBorder="1" applyAlignment="1">
      <alignment horizontal="center" vertical="center" readingOrder="2"/>
    </xf>
    <xf numFmtId="0" fontId="20" fillId="0" borderId="28" xfId="0" applyFont="1" applyBorder="1" applyAlignment="1">
      <alignment horizontal="center" vertical="center" readingOrder="2"/>
    </xf>
    <xf numFmtId="0" fontId="20" fillId="0" borderId="29" xfId="0" applyFont="1" applyBorder="1" applyAlignment="1">
      <alignment horizontal="center" vertical="center" readingOrder="2"/>
    </xf>
    <xf numFmtId="0" fontId="20" fillId="0" borderId="25" xfId="0" applyFont="1" applyBorder="1" applyAlignment="1">
      <alignment horizontal="center" vertical="center" readingOrder="2"/>
    </xf>
    <xf numFmtId="0" fontId="20" fillId="0" borderId="26" xfId="0" applyFont="1" applyBorder="1" applyAlignment="1">
      <alignment horizontal="center" vertical="center" readingOrder="2"/>
    </xf>
    <xf numFmtId="0" fontId="20" fillId="0" borderId="49" xfId="0" applyFont="1" applyBorder="1" applyAlignment="1">
      <alignment horizontal="center" vertical="center" readingOrder="2"/>
    </xf>
    <xf numFmtId="0" fontId="62" fillId="5" borderId="8" xfId="0" applyFont="1" applyFill="1" applyBorder="1" applyAlignment="1">
      <alignment horizontal="center" vertical="center" readingOrder="2"/>
    </xf>
    <xf numFmtId="0" fontId="62" fillId="5" borderId="10" xfId="0" applyFont="1" applyFill="1" applyBorder="1" applyAlignment="1">
      <alignment horizontal="center" vertical="center" readingOrder="2"/>
    </xf>
    <xf numFmtId="0" fontId="31" fillId="0" borderId="19" xfId="0" applyFont="1" applyFill="1" applyBorder="1" applyAlignment="1">
      <alignment horizontal="center" vertical="center" wrapText="1" readingOrder="2"/>
    </xf>
    <xf numFmtId="0" fontId="31" fillId="0" borderId="14" xfId="0" applyFont="1" applyFill="1" applyBorder="1" applyAlignment="1">
      <alignment horizontal="center" vertical="center" wrapText="1" readingOrder="2"/>
    </xf>
    <xf numFmtId="0" fontId="31" fillId="0" borderId="15" xfId="0" applyFont="1" applyFill="1" applyBorder="1" applyAlignment="1">
      <alignment horizontal="center" vertical="center" wrapText="1" readingOrder="2"/>
    </xf>
    <xf numFmtId="0" fontId="20" fillId="0" borderId="19" xfId="0" applyFont="1" applyBorder="1" applyAlignment="1">
      <alignment horizontal="center" vertical="center" readingOrder="2"/>
    </xf>
    <xf numFmtId="0" fontId="20" fillId="0" borderId="14" xfId="0" applyFont="1" applyBorder="1" applyAlignment="1">
      <alignment horizontal="center" vertical="center" readingOrder="2"/>
    </xf>
    <xf numFmtId="0" fontId="20" fillId="0" borderId="15" xfId="0" applyFont="1" applyBorder="1" applyAlignment="1">
      <alignment horizontal="center" vertical="center" readingOrder="2"/>
    </xf>
    <xf numFmtId="0" fontId="20" fillId="0" borderId="10" xfId="0" applyFont="1" applyBorder="1" applyAlignment="1">
      <alignment horizontal="center" vertical="center" readingOrder="2"/>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31" fillId="0" borderId="25" xfId="0" applyFont="1" applyFill="1" applyBorder="1" applyAlignment="1">
      <alignment horizontal="center" vertical="center" readingOrder="2"/>
    </xf>
    <xf numFmtId="0" fontId="31" fillId="0" borderId="26" xfId="0" applyFont="1" applyFill="1" applyBorder="1" applyAlignment="1">
      <alignment horizontal="center" vertical="center" readingOrder="2"/>
    </xf>
    <xf numFmtId="0" fontId="31" fillId="0" borderId="49" xfId="0" applyFont="1" applyFill="1" applyBorder="1" applyAlignment="1">
      <alignment horizontal="center" vertical="center" readingOrder="2"/>
    </xf>
    <xf numFmtId="0" fontId="2" fillId="9" borderId="8" xfId="0" applyFont="1" applyFill="1" applyBorder="1" applyAlignment="1">
      <alignment horizontal="center" vertical="center" readingOrder="2"/>
    </xf>
    <xf numFmtId="0" fontId="2" fillId="9" borderId="9" xfId="0" applyFont="1" applyFill="1" applyBorder="1" applyAlignment="1">
      <alignment horizontal="center" vertical="center" readingOrder="2"/>
    </xf>
    <xf numFmtId="0" fontId="2" fillId="9" borderId="10" xfId="0" applyFont="1" applyFill="1" applyBorder="1" applyAlignment="1">
      <alignment horizontal="center" vertical="center" readingOrder="2"/>
    </xf>
    <xf numFmtId="0" fontId="29" fillId="3" borderId="8" xfId="0" applyFont="1" applyFill="1" applyBorder="1" applyAlignment="1">
      <alignment horizontal="center" vertical="center" wrapText="1" readingOrder="2"/>
    </xf>
    <xf numFmtId="0" fontId="0" fillId="0" borderId="9" xfId="0" applyBorder="1" applyAlignment="1">
      <alignment horizontal="center" vertical="center" readingOrder="2"/>
    </xf>
    <xf numFmtId="0" fontId="0" fillId="0" borderId="10" xfId="0" applyBorder="1" applyAlignment="1">
      <alignment horizontal="center" vertical="center" readingOrder="2"/>
    </xf>
    <xf numFmtId="0" fontId="20" fillId="9" borderId="73" xfId="0" applyFont="1" applyFill="1" applyBorder="1" applyAlignment="1">
      <alignment horizontal="center" vertical="center" wrapText="1" readingOrder="2"/>
    </xf>
    <xf numFmtId="0" fontId="20" fillId="9" borderId="69" xfId="0" applyFont="1" applyFill="1" applyBorder="1" applyAlignment="1">
      <alignment horizontal="center" vertical="center" readingOrder="2"/>
    </xf>
    <xf numFmtId="0" fontId="20" fillId="9" borderId="70" xfId="0" applyFont="1" applyFill="1" applyBorder="1" applyAlignment="1">
      <alignment horizontal="center" vertical="center" readingOrder="2"/>
    </xf>
    <xf numFmtId="0" fontId="32" fillId="2" borderId="67" xfId="0" applyFont="1" applyFill="1" applyBorder="1" applyAlignment="1">
      <alignment horizontal="center" vertical="center" readingOrder="2"/>
    </xf>
    <xf numFmtId="0" fontId="4" fillId="0" borderId="8" xfId="0" applyFont="1" applyBorder="1" applyAlignment="1">
      <alignment horizontal="center" vertical="center" readingOrder="2"/>
    </xf>
    <xf numFmtId="0" fontId="4" fillId="0" borderId="9" xfId="0" applyFont="1" applyBorder="1" applyAlignment="1">
      <alignment horizontal="center" vertical="center" readingOrder="2"/>
    </xf>
    <xf numFmtId="0" fontId="4" fillId="0" borderId="10" xfId="0" applyFont="1" applyBorder="1" applyAlignment="1">
      <alignment horizontal="center" vertical="center" readingOrder="2"/>
    </xf>
    <xf numFmtId="0" fontId="4" fillId="0" borderId="53" xfId="0" applyFont="1" applyBorder="1" applyAlignment="1">
      <alignment horizontal="center" vertical="center" readingOrder="2"/>
    </xf>
    <xf numFmtId="0" fontId="4" fillId="0" borderId="39" xfId="0" applyFont="1" applyBorder="1" applyAlignment="1">
      <alignment horizontal="center" vertical="center" readingOrder="2"/>
    </xf>
    <xf numFmtId="0" fontId="4" fillId="0" borderId="54" xfId="0" applyFont="1" applyBorder="1" applyAlignment="1">
      <alignment horizontal="center" vertical="center" readingOrder="2"/>
    </xf>
    <xf numFmtId="0" fontId="19" fillId="7" borderId="8" xfId="0" applyFont="1" applyFill="1" applyBorder="1" applyAlignment="1">
      <alignment horizontal="center" vertical="center" readingOrder="2"/>
    </xf>
    <xf numFmtId="0" fontId="19" fillId="7" borderId="9" xfId="0" applyFont="1" applyFill="1" applyBorder="1" applyAlignment="1">
      <alignment horizontal="center" vertical="center" readingOrder="2"/>
    </xf>
    <xf numFmtId="0" fontId="19" fillId="7" borderId="10" xfId="0" applyFont="1" applyFill="1" applyBorder="1" applyAlignment="1">
      <alignment horizontal="center" vertical="center" readingOrder="2"/>
    </xf>
    <xf numFmtId="0" fontId="32" fillId="3" borderId="34" xfId="0" applyFont="1" applyFill="1" applyBorder="1" applyAlignment="1">
      <alignment horizontal="center" vertical="center" readingOrder="2"/>
    </xf>
    <xf numFmtId="0" fontId="32" fillId="3" borderId="35" xfId="0" applyFont="1" applyFill="1" applyBorder="1" applyAlignment="1">
      <alignment horizontal="center" vertical="center" readingOrder="2"/>
    </xf>
    <xf numFmtId="0" fontId="32" fillId="3" borderId="36" xfId="0" applyFont="1" applyFill="1" applyBorder="1" applyAlignment="1">
      <alignment horizontal="center" vertical="center" readingOrder="2"/>
    </xf>
    <xf numFmtId="0" fontId="20" fillId="0" borderId="25" xfId="0" applyFont="1" applyFill="1" applyBorder="1" applyAlignment="1">
      <alignment horizontal="center" vertical="center" wrapText="1" readingOrder="2"/>
    </xf>
    <xf numFmtId="0" fontId="20" fillId="0" borderId="26" xfId="0" applyFont="1" applyFill="1" applyBorder="1" applyAlignment="1">
      <alignment horizontal="center" vertical="center" wrapText="1" readingOrder="2"/>
    </xf>
    <xf numFmtId="0" fontId="20" fillId="0" borderId="49" xfId="0" applyFont="1" applyFill="1" applyBorder="1" applyAlignment="1">
      <alignment horizontal="center" vertical="center" wrapText="1" readingOrder="2"/>
    </xf>
    <xf numFmtId="0" fontId="0" fillId="0" borderId="1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6" fillId="0" borderId="38" xfId="0" applyFont="1" applyBorder="1" applyAlignment="1">
      <alignment horizontal="center" vertical="center" readingOrder="2"/>
    </xf>
    <xf numFmtId="0" fontId="46" fillId="0" borderId="47" xfId="0" applyFont="1" applyBorder="1" applyAlignment="1">
      <alignment horizontal="center" vertical="center" readingOrder="2"/>
    </xf>
    <xf numFmtId="0" fontId="46" fillId="0" borderId="60" xfId="0" applyFont="1" applyBorder="1" applyAlignment="1">
      <alignment horizontal="center" vertical="center" readingOrder="2"/>
    </xf>
    <xf numFmtId="0" fontId="46" fillId="0" borderId="25" xfId="0" applyFont="1" applyBorder="1" applyAlignment="1">
      <alignment horizontal="center" vertical="center" readingOrder="2"/>
    </xf>
    <xf numFmtId="0" fontId="46" fillId="0" borderId="26" xfId="0" applyFont="1" applyBorder="1" applyAlignment="1">
      <alignment horizontal="center" vertical="center" readingOrder="2"/>
    </xf>
    <xf numFmtId="0" fontId="46" fillId="0" borderId="49" xfId="0" applyFont="1" applyBorder="1" applyAlignment="1">
      <alignment horizontal="center" vertical="center" readingOrder="2"/>
    </xf>
    <xf numFmtId="0" fontId="20" fillId="0" borderId="25" xfId="0" applyFont="1" applyFill="1" applyBorder="1" applyAlignment="1">
      <alignment horizontal="center" vertical="center" readingOrder="2"/>
    </xf>
    <xf numFmtId="0" fontId="20" fillId="0" borderId="26" xfId="0" applyFont="1" applyFill="1" applyBorder="1" applyAlignment="1">
      <alignment horizontal="center" vertical="center" readingOrder="2"/>
    </xf>
    <xf numFmtId="0" fontId="20" fillId="0" borderId="49" xfId="0" applyFont="1" applyFill="1" applyBorder="1" applyAlignment="1">
      <alignment horizontal="center" vertical="center" readingOrder="2"/>
    </xf>
    <xf numFmtId="0" fontId="20" fillId="0" borderId="3" xfId="0" applyFont="1" applyBorder="1" applyAlignment="1">
      <alignment horizontal="center" vertical="center" readingOrder="2"/>
    </xf>
    <xf numFmtId="0" fontId="20" fillId="0" borderId="4" xfId="0" applyFont="1" applyBorder="1" applyAlignment="1">
      <alignment horizontal="center" vertical="center" readingOrder="2"/>
    </xf>
    <xf numFmtId="0" fontId="20" fillId="0" borderId="30" xfId="0" applyFont="1" applyBorder="1" applyAlignment="1">
      <alignment horizontal="center" vertical="center" readingOrder="2"/>
    </xf>
    <xf numFmtId="0" fontId="46" fillId="0" borderId="19" xfId="0" applyFont="1" applyBorder="1" applyAlignment="1">
      <alignment horizontal="center" vertical="center" readingOrder="2"/>
    </xf>
    <xf numFmtId="0" fontId="42" fillId="0" borderId="14" xfId="0" applyFont="1" applyBorder="1" applyAlignment="1">
      <alignment horizontal="center" vertical="center" readingOrder="2"/>
    </xf>
    <xf numFmtId="0" fontId="42" fillId="0" borderId="15" xfId="0" applyFont="1" applyBorder="1" applyAlignment="1">
      <alignment horizontal="center" vertical="center" readingOrder="2"/>
    </xf>
    <xf numFmtId="0" fontId="20" fillId="0" borderId="73" xfId="0" applyFont="1" applyBorder="1" applyAlignment="1">
      <alignment horizontal="center" vertical="center" readingOrder="2"/>
    </xf>
    <xf numFmtId="0" fontId="20" fillId="0" borderId="69" xfId="0" applyFont="1" applyBorder="1" applyAlignment="1">
      <alignment horizontal="center" vertical="center" readingOrder="2"/>
    </xf>
    <xf numFmtId="0" fontId="20" fillId="0" borderId="70" xfId="0" applyFont="1" applyBorder="1" applyAlignment="1">
      <alignment horizontal="center" vertical="center" readingOrder="2"/>
    </xf>
    <xf numFmtId="0" fontId="2" fillId="0" borderId="38" xfId="0" applyFont="1" applyBorder="1" applyAlignment="1">
      <alignment horizontal="center" vertical="center" readingOrder="2"/>
    </xf>
    <xf numFmtId="0" fontId="2" fillId="0" borderId="47" xfId="0" applyFont="1" applyBorder="1" applyAlignment="1">
      <alignment horizontal="center" vertical="center" readingOrder="2"/>
    </xf>
    <xf numFmtId="0" fontId="2" fillId="0" borderId="60" xfId="0" applyFont="1" applyBorder="1" applyAlignment="1">
      <alignment horizontal="center" vertical="center" readingOrder="2"/>
    </xf>
    <xf numFmtId="0" fontId="31" fillId="6" borderId="73" xfId="0" applyFont="1" applyFill="1" applyBorder="1" applyAlignment="1">
      <alignment horizontal="center" vertical="center" readingOrder="2"/>
    </xf>
    <xf numFmtId="0" fontId="31" fillId="6" borderId="69" xfId="0" applyFont="1" applyFill="1" applyBorder="1" applyAlignment="1">
      <alignment horizontal="center" vertical="center" readingOrder="2"/>
    </xf>
    <xf numFmtId="0" fontId="31" fillId="6" borderId="70" xfId="0" applyFont="1" applyFill="1" applyBorder="1" applyAlignment="1">
      <alignment horizontal="center" vertical="center" readingOrder="2"/>
    </xf>
    <xf numFmtId="0" fontId="0" fillId="0" borderId="33" xfId="0" applyBorder="1" applyAlignment="1">
      <alignment horizontal="center"/>
    </xf>
    <xf numFmtId="0" fontId="0" fillId="0" borderId="0" xfId="0" applyBorder="1" applyAlignment="1">
      <alignment horizontal="center"/>
    </xf>
    <xf numFmtId="0" fontId="0" fillId="0" borderId="48" xfId="0" applyBorder="1" applyAlignment="1">
      <alignment horizontal="center"/>
    </xf>
    <xf numFmtId="0" fontId="31" fillId="0" borderId="24" xfId="0" applyFont="1" applyBorder="1" applyAlignment="1">
      <alignment horizontal="center" vertical="center" readingOrder="2"/>
    </xf>
    <xf numFmtId="0" fontId="31" fillId="0" borderId="2" xfId="0" applyFont="1" applyBorder="1" applyAlignment="1">
      <alignment horizontal="center" vertical="center" readingOrder="2"/>
    </xf>
    <xf numFmtId="0" fontId="31" fillId="0" borderId="31" xfId="0" applyFont="1" applyBorder="1" applyAlignment="1">
      <alignment horizontal="center" vertical="center" readingOrder="2"/>
    </xf>
    <xf numFmtId="0" fontId="20" fillId="2" borderId="40" xfId="0" applyFont="1" applyFill="1" applyBorder="1" applyAlignment="1">
      <alignment horizontal="center" vertical="center" readingOrder="2"/>
    </xf>
    <xf numFmtId="0" fontId="20" fillId="2" borderId="44" xfId="0" applyFont="1" applyFill="1" applyBorder="1" applyAlignment="1">
      <alignment horizontal="center" vertical="center" readingOrder="2"/>
    </xf>
    <xf numFmtId="0" fontId="20" fillId="2" borderId="41" xfId="0" applyFont="1" applyFill="1" applyBorder="1" applyAlignment="1">
      <alignment horizontal="center" vertical="center" readingOrder="2"/>
    </xf>
    <xf numFmtId="0" fontId="20" fillId="10" borderId="40" xfId="0" applyFont="1" applyFill="1" applyBorder="1" applyAlignment="1">
      <alignment horizontal="center" vertical="center" readingOrder="2"/>
    </xf>
    <xf numFmtId="0" fontId="20" fillId="10" borderId="44" xfId="0" applyFont="1" applyFill="1" applyBorder="1" applyAlignment="1">
      <alignment horizontal="center" vertical="center" readingOrder="2"/>
    </xf>
    <xf numFmtId="0" fontId="20" fillId="10" borderId="41" xfId="0" applyFont="1" applyFill="1" applyBorder="1" applyAlignment="1">
      <alignment horizontal="center" vertical="center" readingOrder="2"/>
    </xf>
    <xf numFmtId="0" fontId="20" fillId="0" borderId="46" xfId="0" applyFont="1" applyBorder="1" applyAlignment="1">
      <alignment horizontal="center" vertical="center" readingOrder="2"/>
    </xf>
    <xf numFmtId="0" fontId="20" fillId="0" borderId="45" xfId="0" applyFont="1" applyBorder="1" applyAlignment="1">
      <alignment horizontal="center" vertical="center" readingOrder="2"/>
    </xf>
    <xf numFmtId="0" fontId="20" fillId="0" borderId="71" xfId="0" applyFont="1" applyBorder="1" applyAlignment="1">
      <alignment horizontal="center" vertical="center" readingOrder="2"/>
    </xf>
    <xf numFmtId="0" fontId="20" fillId="0" borderId="56" xfId="0" applyFont="1" applyBorder="1" applyAlignment="1">
      <alignment horizontal="center" vertical="center" readingOrder="2"/>
    </xf>
    <xf numFmtId="0" fontId="20" fillId="0" borderId="11" xfId="0" applyFont="1" applyBorder="1" applyAlignment="1">
      <alignment horizontal="center" vertical="center" readingOrder="2"/>
    </xf>
    <xf numFmtId="0" fontId="31" fillId="0" borderId="20" xfId="0" applyFont="1" applyFill="1" applyBorder="1" applyAlignment="1">
      <alignment horizontal="center" vertical="center" readingOrder="2"/>
    </xf>
    <xf numFmtId="0" fontId="31" fillId="0" borderId="16" xfId="0" applyFont="1" applyFill="1" applyBorder="1" applyAlignment="1">
      <alignment horizontal="center" vertical="center" readingOrder="2"/>
    </xf>
    <xf numFmtId="0" fontId="31" fillId="0" borderId="17" xfId="0" applyFont="1" applyFill="1" applyBorder="1" applyAlignment="1">
      <alignment horizontal="center" vertical="center" readingOrder="2"/>
    </xf>
    <xf numFmtId="0" fontId="43" fillId="5" borderId="8" xfId="0" applyFont="1" applyFill="1" applyBorder="1" applyAlignment="1">
      <alignment horizontal="center" vertical="center" readingOrder="2"/>
    </xf>
    <xf numFmtId="0" fontId="43" fillId="5" borderId="9" xfId="0" applyFont="1" applyFill="1" applyBorder="1" applyAlignment="1">
      <alignment horizontal="center" vertical="center" readingOrder="2"/>
    </xf>
    <xf numFmtId="0" fontId="43" fillId="5" borderId="10" xfId="0" applyFont="1" applyFill="1" applyBorder="1" applyAlignment="1">
      <alignment horizontal="center" vertical="center" readingOrder="2"/>
    </xf>
    <xf numFmtId="0" fontId="20" fillId="0" borderId="25" xfId="0" applyFont="1" applyFill="1" applyBorder="1" applyAlignment="1">
      <alignment horizontal="left" vertical="center" wrapText="1" readingOrder="1"/>
    </xf>
    <xf numFmtId="0" fontId="20" fillId="0" borderId="26" xfId="0" applyFont="1" applyFill="1" applyBorder="1" applyAlignment="1">
      <alignment horizontal="left" vertical="center" wrapText="1" readingOrder="1"/>
    </xf>
    <xf numFmtId="0" fontId="20" fillId="0" borderId="49" xfId="0" applyFont="1" applyFill="1" applyBorder="1" applyAlignment="1">
      <alignment horizontal="left" vertical="center" wrapText="1" readingOrder="1"/>
    </xf>
    <xf numFmtId="0" fontId="2" fillId="0" borderId="34" xfId="0" applyFont="1" applyBorder="1" applyAlignment="1">
      <alignment horizontal="left" readingOrder="2"/>
    </xf>
    <xf numFmtId="0" fontId="2" fillId="0" borderId="35" xfId="0" applyFont="1" applyBorder="1" applyAlignment="1">
      <alignment horizontal="left" readingOrder="2"/>
    </xf>
    <xf numFmtId="0" fontId="2" fillId="0" borderId="36" xfId="0" applyFont="1" applyBorder="1" applyAlignment="1">
      <alignment horizontal="left" readingOrder="2"/>
    </xf>
    <xf numFmtId="0" fontId="2" fillId="0" borderId="57" xfId="0" applyFont="1" applyBorder="1" applyAlignment="1">
      <alignment horizontal="left" vertical="center" readingOrder="2"/>
    </xf>
    <xf numFmtId="0" fontId="2" fillId="0" borderId="47" xfId="0" applyFont="1" applyBorder="1" applyAlignment="1">
      <alignment horizontal="left" vertical="center" readingOrder="2"/>
    </xf>
    <xf numFmtId="0" fontId="2" fillId="0" borderId="60" xfId="0" applyFont="1" applyBorder="1" applyAlignment="1">
      <alignment horizontal="left" vertical="center" readingOrder="2"/>
    </xf>
    <xf numFmtId="0" fontId="2" fillId="0" borderId="46" xfId="0" applyFont="1" applyBorder="1" applyAlignment="1">
      <alignment horizontal="left" vertical="center" readingOrder="2"/>
    </xf>
    <xf numFmtId="0" fontId="2" fillId="0" borderId="45" xfId="0" applyFont="1" applyBorder="1" applyAlignment="1">
      <alignment horizontal="left" vertical="center" readingOrder="2"/>
    </xf>
    <xf numFmtId="0" fontId="2" fillId="0" borderId="62" xfId="0" applyFont="1" applyBorder="1" applyAlignment="1">
      <alignment horizontal="left" vertical="center" readingOrder="2"/>
    </xf>
    <xf numFmtId="0" fontId="20" fillId="2" borderId="40" xfId="0" applyFont="1" applyFill="1" applyBorder="1" applyAlignment="1">
      <alignment horizontal="left" vertical="center" readingOrder="2"/>
    </xf>
    <xf numFmtId="0" fontId="20" fillId="2" borderId="44" xfId="0" applyFont="1" applyFill="1" applyBorder="1" applyAlignment="1">
      <alignment horizontal="left" vertical="center" readingOrder="2"/>
    </xf>
    <xf numFmtId="0" fontId="20" fillId="2" borderId="41" xfId="0" applyFont="1" applyFill="1" applyBorder="1" applyAlignment="1">
      <alignment horizontal="left" vertical="center" readingOrder="2"/>
    </xf>
    <xf numFmtId="0" fontId="2" fillId="0" borderId="43" xfId="0" applyFont="1" applyBorder="1" applyAlignment="1">
      <alignment horizontal="left" vertical="center" readingOrder="2"/>
    </xf>
    <xf numFmtId="0" fontId="2" fillId="0" borderId="26" xfId="0" applyFont="1" applyBorder="1" applyAlignment="1">
      <alignment horizontal="left" vertical="center" readingOrder="2"/>
    </xf>
    <xf numFmtId="0" fontId="2" fillId="0" borderId="49" xfId="0" applyFont="1" applyBorder="1" applyAlignment="1">
      <alignment horizontal="left" vertical="center" readingOrder="2"/>
    </xf>
    <xf numFmtId="0" fontId="2" fillId="0" borderId="5" xfId="0" applyFont="1" applyBorder="1" applyAlignment="1">
      <alignment horizontal="left" vertical="center" readingOrder="2"/>
    </xf>
    <xf numFmtId="0" fontId="2" fillId="0" borderId="2" xfId="0" applyFont="1" applyBorder="1" applyAlignment="1">
      <alignment horizontal="left" vertical="center" readingOrder="2"/>
    </xf>
    <xf numFmtId="0" fontId="2" fillId="0" borderId="31" xfId="0" applyFont="1" applyBorder="1" applyAlignment="1">
      <alignment horizontal="left" vertical="center" readingOrder="2"/>
    </xf>
    <xf numFmtId="0" fontId="20" fillId="0" borderId="24" xfId="0" applyFont="1" applyBorder="1" applyAlignment="1">
      <alignment horizontal="left" vertical="center" readingOrder="2"/>
    </xf>
    <xf numFmtId="0" fontId="20" fillId="0" borderId="2" xfId="0" applyFont="1" applyBorder="1" applyAlignment="1">
      <alignment horizontal="left" vertical="center" readingOrder="2"/>
    </xf>
    <xf numFmtId="0" fontId="20" fillId="0" borderId="31" xfId="0" applyFont="1" applyBorder="1" applyAlignment="1">
      <alignment horizontal="left" vertical="center" readingOrder="2"/>
    </xf>
    <xf numFmtId="0" fontId="20" fillId="0" borderId="6" xfId="0" applyFont="1" applyBorder="1" applyAlignment="1">
      <alignment horizontal="left" vertical="center" wrapText="1" readingOrder="2"/>
    </xf>
    <xf numFmtId="0" fontId="20" fillId="0" borderId="7" xfId="0" applyFont="1" applyBorder="1" applyAlignment="1">
      <alignment horizontal="left" vertical="center" wrapText="1" readingOrder="2"/>
    </xf>
    <xf numFmtId="0" fontId="20" fillId="0" borderId="32" xfId="0" applyFont="1" applyBorder="1" applyAlignment="1">
      <alignment horizontal="left" vertical="center" wrapText="1" readingOrder="2"/>
    </xf>
    <xf numFmtId="0" fontId="20" fillId="0" borderId="38" xfId="0" applyFont="1" applyBorder="1" applyAlignment="1">
      <alignment horizontal="left" vertical="center" readingOrder="2"/>
    </xf>
    <xf numFmtId="0" fontId="20" fillId="0" borderId="47" xfId="0" applyFont="1" applyBorder="1" applyAlignment="1">
      <alignment horizontal="left" vertical="center" readingOrder="2"/>
    </xf>
    <xf numFmtId="0" fontId="20" fillId="0" borderId="60" xfId="0" applyFont="1" applyBorder="1" applyAlignment="1">
      <alignment horizontal="left" vertical="center" readingOrder="2"/>
    </xf>
    <xf numFmtId="0" fontId="20" fillId="0" borderId="25" xfId="0" applyFont="1" applyBorder="1" applyAlignment="1">
      <alignment horizontal="left" vertical="center" readingOrder="2"/>
    </xf>
    <xf numFmtId="0" fontId="20" fillId="0" borderId="26" xfId="0" applyFont="1" applyBorder="1" applyAlignment="1">
      <alignment horizontal="left" vertical="center" readingOrder="2"/>
    </xf>
    <xf numFmtId="0" fontId="20" fillId="0" borderId="49" xfId="0" applyFont="1" applyBorder="1" applyAlignment="1">
      <alignment horizontal="left" vertical="center" readingOrder="2"/>
    </xf>
    <xf numFmtId="0" fontId="20" fillId="0" borderId="19" xfId="0" applyFont="1" applyBorder="1" applyAlignment="1">
      <alignment horizontal="left" vertical="center" readingOrder="2"/>
    </xf>
    <xf numFmtId="0" fontId="20" fillId="0" borderId="14" xfId="0" applyFont="1" applyBorder="1" applyAlignment="1">
      <alignment horizontal="left" vertical="center" readingOrder="2"/>
    </xf>
    <xf numFmtId="0" fontId="20" fillId="0" borderId="15" xfId="0" applyFont="1" applyBorder="1" applyAlignment="1">
      <alignment horizontal="left" vertical="center" readingOrder="2"/>
    </xf>
    <xf numFmtId="0" fontId="31" fillId="0" borderId="25" xfId="0" applyFont="1" applyFill="1" applyBorder="1" applyAlignment="1">
      <alignment horizontal="left" vertical="center" readingOrder="2"/>
    </xf>
    <xf numFmtId="0" fontId="31" fillId="0" borderId="26" xfId="0" applyFont="1" applyFill="1" applyBorder="1" applyAlignment="1">
      <alignment horizontal="left" vertical="center" readingOrder="2"/>
    </xf>
    <xf numFmtId="0" fontId="31" fillId="0" borderId="49" xfId="0" applyFont="1" applyFill="1" applyBorder="1" applyAlignment="1">
      <alignment horizontal="left" vertical="center" readingOrder="2"/>
    </xf>
    <xf numFmtId="0" fontId="31" fillId="0" borderId="19" xfId="0" applyFont="1" applyFill="1" applyBorder="1" applyAlignment="1">
      <alignment horizontal="left" vertical="center" readingOrder="2"/>
    </xf>
    <xf numFmtId="0" fontId="31" fillId="0" borderId="14" xfId="0" applyFont="1" applyFill="1" applyBorder="1" applyAlignment="1">
      <alignment horizontal="left" vertical="center" readingOrder="2"/>
    </xf>
    <xf numFmtId="0" fontId="31" fillId="0" borderId="15" xfId="0" applyFont="1" applyFill="1" applyBorder="1" applyAlignment="1">
      <alignment horizontal="left" vertical="center" readingOrder="2"/>
    </xf>
    <xf numFmtId="0" fontId="31" fillId="0" borderId="24" xfId="0" applyFont="1" applyFill="1" applyBorder="1" applyAlignment="1">
      <alignment horizontal="left" vertical="center" readingOrder="2"/>
    </xf>
    <xf numFmtId="0" fontId="31" fillId="0" borderId="2" xfId="0" applyFont="1" applyFill="1" applyBorder="1" applyAlignment="1">
      <alignment horizontal="left" vertical="center" readingOrder="2"/>
    </xf>
    <xf numFmtId="0" fontId="31" fillId="0" borderId="31" xfId="0" applyFont="1" applyFill="1" applyBorder="1" applyAlignment="1">
      <alignment horizontal="left" vertical="center" readingOrder="2"/>
    </xf>
    <xf numFmtId="0" fontId="20" fillId="0" borderId="24" xfId="0" applyFont="1" applyFill="1" applyBorder="1" applyAlignment="1">
      <alignment horizontal="left" vertical="center" readingOrder="2"/>
    </xf>
    <xf numFmtId="0" fontId="20" fillId="0" borderId="2" xfId="0" applyFont="1" applyFill="1" applyBorder="1" applyAlignment="1">
      <alignment horizontal="left" vertical="center" readingOrder="2"/>
    </xf>
    <xf numFmtId="0" fontId="20" fillId="0" borderId="31" xfId="0" applyFont="1" applyFill="1" applyBorder="1" applyAlignment="1">
      <alignment horizontal="left" vertical="center" readingOrder="2"/>
    </xf>
    <xf numFmtId="0" fontId="31" fillId="0" borderId="20" xfId="0" applyFont="1" applyFill="1" applyBorder="1" applyAlignment="1">
      <alignment horizontal="left" vertical="center" readingOrder="2"/>
    </xf>
    <xf numFmtId="0" fontId="31" fillId="0" borderId="16" xfId="0" applyFont="1" applyFill="1" applyBorder="1" applyAlignment="1">
      <alignment horizontal="left" vertical="center" readingOrder="2"/>
    </xf>
    <xf numFmtId="0" fontId="31" fillId="0" borderId="17" xfId="0" applyFont="1" applyFill="1" applyBorder="1" applyAlignment="1">
      <alignment horizontal="left" vertical="center" readingOrder="2"/>
    </xf>
    <xf numFmtId="0" fontId="2" fillId="6" borderId="8" xfId="0" applyFont="1" applyFill="1" applyBorder="1" applyAlignment="1">
      <alignment horizontal="center" vertical="center" readingOrder="2"/>
    </xf>
    <xf numFmtId="0" fontId="2" fillId="6" borderId="9" xfId="0" applyFont="1" applyFill="1" applyBorder="1" applyAlignment="1">
      <alignment horizontal="center" vertical="center" readingOrder="2"/>
    </xf>
    <xf numFmtId="0" fontId="2" fillId="6" borderId="10" xfId="0" applyFont="1" applyFill="1" applyBorder="1" applyAlignment="1">
      <alignment horizontal="center" vertical="center" readingOrder="2"/>
    </xf>
    <xf numFmtId="0" fontId="20" fillId="0" borderId="57" xfId="0" applyFont="1" applyBorder="1" applyAlignment="1">
      <alignment horizontal="left" vertical="center" readingOrder="2"/>
    </xf>
    <xf numFmtId="0" fontId="20" fillId="0" borderId="24" xfId="0" applyFont="1" applyBorder="1" applyAlignment="1">
      <alignment horizontal="right" vertical="center" wrapText="1" readingOrder="2"/>
    </xf>
    <xf numFmtId="0" fontId="20" fillId="0" borderId="2" xfId="0" applyFont="1" applyBorder="1" applyAlignment="1">
      <alignment horizontal="right" vertical="center" readingOrder="2"/>
    </xf>
    <xf numFmtId="0" fontId="20" fillId="0" borderId="31" xfId="0" applyFont="1" applyBorder="1" applyAlignment="1">
      <alignment horizontal="right" vertical="center" readingOrder="2"/>
    </xf>
    <xf numFmtId="0" fontId="20" fillId="0" borderId="6" xfId="0" applyFont="1" applyBorder="1" applyAlignment="1">
      <alignment horizontal="left" vertical="center" readingOrder="2"/>
    </xf>
    <xf numFmtId="0" fontId="20" fillId="0" borderId="7" xfId="0" applyFont="1" applyBorder="1" applyAlignment="1">
      <alignment horizontal="left" vertical="center" readingOrder="2"/>
    </xf>
    <xf numFmtId="0" fontId="20" fillId="0" borderId="32" xfId="0" applyFont="1" applyBorder="1" applyAlignment="1">
      <alignment horizontal="left" vertical="center" readingOrder="2"/>
    </xf>
    <xf numFmtId="0" fontId="20" fillId="2" borderId="8" xfId="0" applyFont="1" applyFill="1" applyBorder="1" applyAlignment="1">
      <alignment horizontal="left" vertical="center" readingOrder="2"/>
    </xf>
    <xf numFmtId="0" fontId="20" fillId="2" borderId="9" xfId="0" applyFont="1" applyFill="1" applyBorder="1" applyAlignment="1">
      <alignment horizontal="left" vertical="center" readingOrder="2"/>
    </xf>
    <xf numFmtId="0" fontId="20" fillId="2" borderId="10" xfId="0" applyFont="1" applyFill="1" applyBorder="1" applyAlignment="1">
      <alignment horizontal="left" vertical="center" readingOrder="2"/>
    </xf>
    <xf numFmtId="0" fontId="20" fillId="10" borderId="40" xfId="0" applyFont="1" applyFill="1" applyBorder="1" applyAlignment="1">
      <alignment horizontal="left" readingOrder="2"/>
    </xf>
    <xf numFmtId="0" fontId="20" fillId="10" borderId="44" xfId="0" applyFont="1" applyFill="1" applyBorder="1" applyAlignment="1">
      <alignment horizontal="left" readingOrder="2"/>
    </xf>
    <xf numFmtId="0" fontId="20" fillId="10" borderId="41" xfId="0" applyFont="1" applyFill="1" applyBorder="1" applyAlignment="1">
      <alignment horizontal="left" readingOrder="2"/>
    </xf>
    <xf numFmtId="0" fontId="20" fillId="2" borderId="40" xfId="0" applyFont="1" applyFill="1" applyBorder="1" applyAlignment="1">
      <alignment horizontal="left" readingOrder="2"/>
    </xf>
    <xf numFmtId="0" fontId="20" fillId="2" borderId="44" xfId="0" applyFont="1" applyFill="1" applyBorder="1" applyAlignment="1">
      <alignment horizontal="left" readingOrder="2"/>
    </xf>
    <xf numFmtId="0" fontId="20" fillId="2" borderId="41" xfId="0" applyFont="1" applyFill="1" applyBorder="1" applyAlignment="1">
      <alignment horizontal="left" readingOrder="2"/>
    </xf>
    <xf numFmtId="0" fontId="2" fillId="0" borderId="72" xfId="0" applyFont="1" applyBorder="1" applyAlignment="1">
      <alignment horizontal="left" readingOrder="2"/>
    </xf>
    <xf numFmtId="0" fontId="2" fillId="0" borderId="28" xfId="0" applyFont="1" applyBorder="1" applyAlignment="1">
      <alignment horizontal="left" readingOrder="2"/>
    </xf>
    <xf numFmtId="0" fontId="2" fillId="0" borderId="29" xfId="0" applyFont="1" applyBorder="1" applyAlignment="1">
      <alignment horizontal="left" readingOrder="2"/>
    </xf>
    <xf numFmtId="0" fontId="20" fillId="11" borderId="8" xfId="0" applyFont="1" applyFill="1" applyBorder="1" applyAlignment="1">
      <alignment horizontal="left" vertical="center" readingOrder="2"/>
    </xf>
    <xf numFmtId="0" fontId="20" fillId="11" borderId="9" xfId="0" applyFont="1" applyFill="1" applyBorder="1" applyAlignment="1">
      <alignment horizontal="left" vertical="center" readingOrder="2"/>
    </xf>
    <xf numFmtId="0" fontId="20" fillId="11" borderId="10" xfId="0" applyFont="1" applyFill="1" applyBorder="1" applyAlignment="1">
      <alignment horizontal="left" vertical="center" readingOrder="2"/>
    </xf>
    <xf numFmtId="0" fontId="2" fillId="0" borderId="33" xfId="0" applyFont="1" applyBorder="1" applyAlignment="1">
      <alignment horizontal="left" readingOrder="2"/>
    </xf>
    <xf numFmtId="0" fontId="2" fillId="0" borderId="0" xfId="0" applyFont="1" applyBorder="1" applyAlignment="1">
      <alignment horizontal="left" readingOrder="2"/>
    </xf>
    <xf numFmtId="0" fontId="2" fillId="0" borderId="48" xfId="0" applyFont="1" applyBorder="1" applyAlignment="1">
      <alignment horizontal="left" readingOrder="2"/>
    </xf>
    <xf numFmtId="0" fontId="20" fillId="0" borderId="19" xfId="0" applyFont="1" applyFill="1" applyBorder="1" applyAlignment="1">
      <alignment horizontal="left" vertical="center" readingOrder="2"/>
    </xf>
    <xf numFmtId="0" fontId="20" fillId="0" borderId="14" xfId="0" applyFont="1" applyFill="1" applyBorder="1" applyAlignment="1">
      <alignment horizontal="left" vertical="center" readingOrder="2"/>
    </xf>
    <xf numFmtId="0" fontId="20" fillId="0" borderId="15" xfId="0" applyFont="1" applyFill="1" applyBorder="1" applyAlignment="1">
      <alignment horizontal="left" vertical="center" readingOrder="2"/>
    </xf>
    <xf numFmtId="0" fontId="17" fillId="0" borderId="5" xfId="0" applyFont="1" applyBorder="1" applyAlignment="1">
      <alignment horizontal="left" readingOrder="2"/>
    </xf>
    <xf numFmtId="0" fontId="17" fillId="0" borderId="2" xfId="0" applyFont="1" applyBorder="1" applyAlignment="1">
      <alignment horizontal="left" readingOrder="2"/>
    </xf>
    <xf numFmtId="0" fontId="17" fillId="0" borderId="31" xfId="0" applyFont="1" applyBorder="1" applyAlignment="1">
      <alignment horizontal="left" readingOrder="2"/>
    </xf>
    <xf numFmtId="0" fontId="2" fillId="0" borderId="43" xfId="0" applyFont="1" applyBorder="1" applyAlignment="1">
      <alignment horizontal="left" readingOrder="2"/>
    </xf>
    <xf numFmtId="0" fontId="2" fillId="0" borderId="26" xfId="0" applyFont="1" applyBorder="1" applyAlignment="1">
      <alignment horizontal="left" readingOrder="2"/>
    </xf>
    <xf numFmtId="0" fontId="2" fillId="0" borderId="49" xfId="0" applyFont="1" applyBorder="1" applyAlignment="1">
      <alignment horizontal="left" readingOrder="2"/>
    </xf>
    <xf numFmtId="0" fontId="32" fillId="13" borderId="40" xfId="0" applyFont="1" applyFill="1" applyBorder="1" applyAlignment="1">
      <alignment horizontal="left" vertical="center" readingOrder="2"/>
    </xf>
    <xf numFmtId="0" fontId="32" fillId="13" borderId="44" xfId="0" applyFont="1" applyFill="1" applyBorder="1" applyAlignment="1">
      <alignment horizontal="left" vertical="center" readingOrder="2"/>
    </xf>
    <xf numFmtId="0" fontId="32" fillId="13" borderId="41" xfId="0" applyFont="1" applyFill="1" applyBorder="1" applyAlignment="1">
      <alignment horizontal="left" vertical="center" readingOrder="2"/>
    </xf>
    <xf numFmtId="0" fontId="2" fillId="13" borderId="8" xfId="0" applyFont="1" applyFill="1" applyBorder="1" applyAlignment="1">
      <alignment horizontal="center" vertical="center" readingOrder="2"/>
    </xf>
    <xf numFmtId="0" fontId="2" fillId="13" borderId="9" xfId="0" applyFont="1" applyFill="1" applyBorder="1" applyAlignment="1">
      <alignment horizontal="center" vertical="center" readingOrder="2"/>
    </xf>
    <xf numFmtId="0" fontId="2" fillId="13" borderId="10" xfId="0" applyFont="1" applyFill="1" applyBorder="1" applyAlignment="1">
      <alignment horizontal="center" vertical="center" readingOrder="2"/>
    </xf>
    <xf numFmtId="0" fontId="20" fillId="0" borderId="43" xfId="0" applyFont="1" applyBorder="1" applyAlignment="1">
      <alignment horizontal="left" vertical="center" readingOrder="2"/>
    </xf>
    <xf numFmtId="0" fontId="20" fillId="0" borderId="34" xfId="0" applyFont="1" applyBorder="1" applyAlignment="1">
      <alignment horizontal="left" vertical="center" readingOrder="2"/>
    </xf>
    <xf numFmtId="0" fontId="20" fillId="0" borderId="35" xfId="0" applyFont="1" applyBorder="1" applyAlignment="1">
      <alignment horizontal="left" vertical="center" readingOrder="2"/>
    </xf>
    <xf numFmtId="0" fontId="20" fillId="0" borderId="36" xfId="0" applyFont="1" applyBorder="1" applyAlignment="1">
      <alignment horizontal="left" vertical="center" readingOrder="2"/>
    </xf>
    <xf numFmtId="0" fontId="2" fillId="0" borderId="19" xfId="0" applyFont="1" applyBorder="1" applyAlignment="1">
      <alignment horizontal="left" readingOrder="2"/>
    </xf>
    <xf numFmtId="0" fontId="2" fillId="0" borderId="14" xfId="0" applyFont="1" applyBorder="1" applyAlignment="1">
      <alignment horizontal="left" readingOrder="2"/>
    </xf>
    <xf numFmtId="0" fontId="2" fillId="0" borderId="15" xfId="0" applyFont="1" applyBorder="1" applyAlignment="1">
      <alignment horizontal="left" readingOrder="2"/>
    </xf>
    <xf numFmtId="0" fontId="20" fillId="6" borderId="8" xfId="0" applyFont="1" applyFill="1" applyBorder="1" applyAlignment="1">
      <alignment horizontal="left" readingOrder="2"/>
    </xf>
    <xf numFmtId="0" fontId="20" fillId="6" borderId="9" xfId="0" applyFont="1" applyFill="1" applyBorder="1" applyAlignment="1">
      <alignment horizontal="left" readingOrder="2"/>
    </xf>
    <xf numFmtId="0" fontId="20" fillId="6" borderId="10" xfId="0" applyFont="1" applyFill="1" applyBorder="1" applyAlignment="1">
      <alignment horizontal="left" readingOrder="2"/>
    </xf>
    <xf numFmtId="0" fontId="14" fillId="3" borderId="18" xfId="0" applyFont="1" applyFill="1" applyBorder="1" applyAlignment="1">
      <alignment horizontal="left" vertical="center" readingOrder="2"/>
    </xf>
    <xf numFmtId="0" fontId="14" fillId="3" borderId="12" xfId="0" applyFont="1" applyFill="1" applyBorder="1" applyAlignment="1">
      <alignment horizontal="left" vertical="center" readingOrder="2"/>
    </xf>
    <xf numFmtId="0" fontId="14" fillId="3" borderId="13" xfId="0" applyFont="1" applyFill="1" applyBorder="1" applyAlignment="1">
      <alignment horizontal="left" vertical="center" readingOrder="2"/>
    </xf>
    <xf numFmtId="0" fontId="32" fillId="6" borderId="40" xfId="0" applyFont="1" applyFill="1" applyBorder="1" applyAlignment="1">
      <alignment horizontal="left" vertical="center" readingOrder="2"/>
    </xf>
    <xf numFmtId="0" fontId="32" fillId="6" borderId="44" xfId="0" applyFont="1" applyFill="1" applyBorder="1" applyAlignment="1">
      <alignment horizontal="left" vertical="center" readingOrder="2"/>
    </xf>
    <xf numFmtId="0" fontId="32" fillId="6" borderId="41" xfId="0" applyFont="1" applyFill="1" applyBorder="1" applyAlignment="1">
      <alignment horizontal="left" vertical="center" readingOrder="2"/>
    </xf>
    <xf numFmtId="0" fontId="16" fillId="0" borderId="5" xfId="0" applyFont="1" applyBorder="1" applyAlignment="1">
      <alignment horizontal="left" vertical="center" readingOrder="2"/>
    </xf>
    <xf numFmtId="0" fontId="16" fillId="0" borderId="2" xfId="0" applyFont="1" applyBorder="1" applyAlignment="1">
      <alignment horizontal="left" vertical="center" readingOrder="2"/>
    </xf>
    <xf numFmtId="0" fontId="16" fillId="0" borderId="31" xfId="0" applyFont="1" applyBorder="1" applyAlignment="1">
      <alignment horizontal="left" vertical="center" readingOrder="2"/>
    </xf>
    <xf numFmtId="0" fontId="16" fillId="0" borderId="19" xfId="0" applyFont="1" applyBorder="1" applyAlignment="1">
      <alignment horizontal="left" vertical="center" readingOrder="2"/>
    </xf>
    <xf numFmtId="0" fontId="16" fillId="0" borderId="14" xfId="0" applyFont="1" applyBorder="1" applyAlignment="1">
      <alignment horizontal="left" vertical="center" readingOrder="2"/>
    </xf>
    <xf numFmtId="0" fontId="16" fillId="0" borderId="15" xfId="0" applyFont="1" applyBorder="1" applyAlignment="1">
      <alignment horizontal="left" vertical="center" readingOrder="2"/>
    </xf>
    <xf numFmtId="0" fontId="16" fillId="0" borderId="6" xfId="0" applyFont="1" applyBorder="1" applyAlignment="1">
      <alignment horizontal="left" vertical="center" readingOrder="2"/>
    </xf>
    <xf numFmtId="0" fontId="16" fillId="0" borderId="7" xfId="0" applyFont="1" applyBorder="1" applyAlignment="1">
      <alignment horizontal="left" vertical="center" readingOrder="2"/>
    </xf>
    <xf numFmtId="0" fontId="16" fillId="0" borderId="32" xfId="0" applyFont="1" applyBorder="1" applyAlignment="1">
      <alignment horizontal="left" vertical="center" readingOrder="2"/>
    </xf>
    <xf numFmtId="0" fontId="46" fillId="0" borderId="19" xfId="0" applyFont="1" applyBorder="1" applyAlignment="1">
      <alignment horizontal="left" vertical="center" readingOrder="2"/>
    </xf>
    <xf numFmtId="0" fontId="42" fillId="0" borderId="14" xfId="0" applyFont="1" applyBorder="1" applyAlignment="1">
      <alignment horizontal="left" vertical="center" readingOrder="2"/>
    </xf>
    <xf numFmtId="0" fontId="42" fillId="0" borderId="15" xfId="0" applyFont="1" applyBorder="1" applyAlignment="1">
      <alignment horizontal="left" vertical="center" readingOrder="2"/>
    </xf>
    <xf numFmtId="0" fontId="2" fillId="0" borderId="19" xfId="0" applyFont="1" applyBorder="1" applyAlignment="1">
      <alignment horizontal="left" vertical="center" readingOrder="2"/>
    </xf>
    <xf numFmtId="0" fontId="2" fillId="0" borderId="14" xfId="0" applyFont="1" applyBorder="1" applyAlignment="1">
      <alignment horizontal="left" vertical="center" readingOrder="2"/>
    </xf>
    <xf numFmtId="0" fontId="2" fillId="0" borderId="15" xfId="0" applyFont="1" applyBorder="1" applyAlignment="1">
      <alignment horizontal="left" vertical="center" readingOrder="2"/>
    </xf>
    <xf numFmtId="0" fontId="5" fillId="0" borderId="35" xfId="0" applyFont="1" applyBorder="1" applyAlignment="1">
      <alignment horizontal="center"/>
    </xf>
    <xf numFmtId="0" fontId="5" fillId="0" borderId="36" xfId="0" applyFont="1" applyBorder="1" applyAlignment="1">
      <alignment horizontal="center"/>
    </xf>
    <xf numFmtId="0" fontId="20" fillId="9" borderId="61" xfId="0" applyFont="1" applyFill="1" applyBorder="1" applyAlignment="1">
      <alignment horizontal="left" vertical="center" readingOrder="2"/>
    </xf>
    <xf numFmtId="0" fontId="20" fillId="9" borderId="45" xfId="0" applyFont="1" applyFill="1" applyBorder="1" applyAlignment="1">
      <alignment horizontal="left" vertical="center" readingOrder="2"/>
    </xf>
    <xf numFmtId="0" fontId="20" fillId="9" borderId="71" xfId="0" applyFont="1" applyFill="1" applyBorder="1" applyAlignment="1">
      <alignment horizontal="left" vertical="center" readingOrder="2"/>
    </xf>
    <xf numFmtId="0" fontId="2" fillId="0" borderId="3" xfId="0" applyFont="1" applyBorder="1" applyAlignment="1">
      <alignment horizontal="left" vertical="center" readingOrder="2"/>
    </xf>
    <xf numFmtId="0" fontId="2" fillId="0" borderId="4" xfId="0" applyFont="1" applyBorder="1" applyAlignment="1">
      <alignment horizontal="left" vertical="center" readingOrder="2"/>
    </xf>
    <xf numFmtId="0" fontId="2" fillId="0" borderId="30" xfId="0" applyFont="1" applyBorder="1" applyAlignment="1">
      <alignment horizontal="left" vertical="center" readingOrder="2"/>
    </xf>
    <xf numFmtId="0" fontId="19" fillId="3" borderId="8" xfId="0" applyFont="1" applyFill="1" applyBorder="1" applyAlignment="1">
      <alignment horizontal="left" readingOrder="2"/>
    </xf>
    <xf numFmtId="0" fontId="19" fillId="3" borderId="9" xfId="0" applyFont="1" applyFill="1" applyBorder="1" applyAlignment="1">
      <alignment horizontal="left" readingOrder="2"/>
    </xf>
    <xf numFmtId="0" fontId="19" fillId="3" borderId="10" xfId="0" applyFont="1" applyFill="1" applyBorder="1" applyAlignment="1">
      <alignment horizontal="left" readingOrder="2"/>
    </xf>
    <xf numFmtId="0" fontId="27" fillId="3" borderId="40" xfId="0" applyFont="1" applyFill="1" applyBorder="1" applyAlignment="1">
      <alignment horizontal="center" vertical="center" wrapText="1"/>
    </xf>
    <xf numFmtId="0" fontId="6" fillId="3" borderId="44" xfId="0" applyFont="1" applyFill="1" applyBorder="1" applyAlignment="1">
      <alignment horizontal="center" vertical="center"/>
    </xf>
    <xf numFmtId="0" fontId="6" fillId="3" borderId="41"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43" fillId="5" borderId="10" xfId="0" applyFont="1" applyFill="1" applyBorder="1" applyAlignment="1">
      <alignment horizontal="center" vertical="center"/>
    </xf>
    <xf numFmtId="0" fontId="104" fillId="0" borderId="2" xfId="0" applyFont="1" applyBorder="1" applyAlignment="1">
      <alignment horizontal="center" vertical="center" readingOrder="2"/>
    </xf>
    <xf numFmtId="0" fontId="31" fillId="6" borderId="8" xfId="0" applyFont="1" applyFill="1" applyBorder="1" applyAlignment="1">
      <alignment horizontal="left" readingOrder="2"/>
    </xf>
    <xf numFmtId="0" fontId="31" fillId="6" borderId="9" xfId="0" applyFont="1" applyFill="1" applyBorder="1" applyAlignment="1">
      <alignment horizontal="left" readingOrder="2"/>
    </xf>
    <xf numFmtId="0" fontId="31" fillId="6" borderId="10" xfId="0" applyFont="1" applyFill="1" applyBorder="1" applyAlignment="1">
      <alignment horizontal="left" readingOrder="2"/>
    </xf>
    <xf numFmtId="0" fontId="2" fillId="0" borderId="74" xfId="0" applyFont="1" applyBorder="1" applyAlignment="1">
      <alignment horizontal="left" readingOrder="2"/>
    </xf>
    <xf numFmtId="0" fontId="2" fillId="0" borderId="58" xfId="0" applyFont="1" applyBorder="1" applyAlignment="1">
      <alignment horizontal="left" readingOrder="2"/>
    </xf>
    <xf numFmtId="0" fontId="2" fillId="0" borderId="65" xfId="0" applyFont="1" applyBorder="1" applyAlignment="1">
      <alignment horizontal="left" readingOrder="2"/>
    </xf>
    <xf numFmtId="0" fontId="2" fillId="0" borderId="5" xfId="0" applyFont="1" applyBorder="1" applyAlignment="1">
      <alignment horizontal="left" readingOrder="2"/>
    </xf>
    <xf numFmtId="0" fontId="2" fillId="0" borderId="2" xfId="0" applyFont="1" applyBorder="1" applyAlignment="1">
      <alignment horizontal="left" readingOrder="2"/>
    </xf>
    <xf numFmtId="0" fontId="2" fillId="0" borderId="31" xfId="0" applyFont="1" applyBorder="1" applyAlignment="1">
      <alignment horizontal="left" readingOrder="2"/>
    </xf>
    <xf numFmtId="0" fontId="6" fillId="0" borderId="10" xfId="0" applyFont="1" applyBorder="1" applyAlignment="1">
      <alignment horizontal="center"/>
    </xf>
    <xf numFmtId="0" fontId="20" fillId="6" borderId="40" xfId="0" applyFont="1" applyFill="1" applyBorder="1" applyAlignment="1">
      <alignment horizontal="left" readingOrder="2"/>
    </xf>
    <xf numFmtId="0" fontId="20" fillId="6" borderId="44" xfId="0" applyFont="1" applyFill="1" applyBorder="1" applyAlignment="1">
      <alignment horizontal="left" readingOrder="2"/>
    </xf>
    <xf numFmtId="0" fontId="20" fillId="6" borderId="41" xfId="0" applyFont="1" applyFill="1" applyBorder="1" applyAlignment="1">
      <alignment horizontal="left" readingOrder="2"/>
    </xf>
    <xf numFmtId="0" fontId="2" fillId="0" borderId="57" xfId="0" applyFont="1" applyBorder="1" applyAlignment="1">
      <alignment horizontal="left" readingOrder="2"/>
    </xf>
    <xf numFmtId="0" fontId="2" fillId="0" borderId="47" xfId="0" applyFont="1" applyBorder="1" applyAlignment="1">
      <alignment horizontal="left" readingOrder="2"/>
    </xf>
    <xf numFmtId="0" fontId="2" fillId="0" borderId="60" xfId="0" applyFont="1" applyBorder="1" applyAlignment="1">
      <alignment horizontal="left" readingOrder="2"/>
    </xf>
    <xf numFmtId="0" fontId="40" fillId="0" borderId="8" xfId="0" applyFont="1" applyFill="1" applyBorder="1" applyAlignment="1">
      <alignment horizontal="center" vertical="center"/>
    </xf>
    <xf numFmtId="0" fontId="40" fillId="0" borderId="10" xfId="0" applyFont="1" applyFill="1" applyBorder="1" applyAlignment="1">
      <alignment horizontal="center" vertical="center"/>
    </xf>
    <xf numFmtId="0" fontId="20" fillId="0" borderId="56" xfId="0" applyFont="1" applyBorder="1" applyAlignment="1">
      <alignment horizontal="left" vertical="center" readingOrder="2"/>
    </xf>
    <xf numFmtId="0" fontId="0" fillId="0" borderId="19"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20" fillId="0" borderId="25" xfId="0" applyFont="1" applyBorder="1" applyAlignment="1" applyProtection="1">
      <alignment horizontal="left" vertical="center" readingOrder="2"/>
      <protection locked="0"/>
    </xf>
    <xf numFmtId="0" fontId="20" fillId="0" borderId="26" xfId="0" applyFont="1" applyBorder="1" applyAlignment="1" applyProtection="1">
      <alignment horizontal="left" vertical="center" readingOrder="2"/>
      <protection locked="0"/>
    </xf>
    <xf numFmtId="0" fontId="20" fillId="0" borderId="49" xfId="0" applyFont="1" applyBorder="1" applyAlignment="1" applyProtection="1">
      <alignment horizontal="left" vertical="center" readingOrder="2"/>
      <protection locked="0"/>
    </xf>
    <xf numFmtId="0" fontId="0" fillId="0" borderId="1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32" fillId="2" borderId="67" xfId="0" applyFont="1" applyFill="1" applyBorder="1" applyAlignment="1" applyProtection="1">
      <alignment horizontal="left" vertical="center" readingOrder="2"/>
      <protection locked="0"/>
    </xf>
    <xf numFmtId="0" fontId="32" fillId="2" borderId="44" xfId="0" applyFont="1" applyFill="1" applyBorder="1" applyAlignment="1" applyProtection="1">
      <alignment horizontal="left" vertical="center" readingOrder="2"/>
      <protection locked="0"/>
    </xf>
    <xf numFmtId="0" fontId="32" fillId="2" borderId="41" xfId="0" applyFont="1" applyFill="1" applyBorder="1" applyAlignment="1" applyProtection="1">
      <alignment horizontal="left" vertical="center" readingOrder="2"/>
      <protection locked="0"/>
    </xf>
    <xf numFmtId="0" fontId="20" fillId="0" borderId="24" xfId="0" applyFont="1" applyBorder="1" applyAlignment="1" applyProtection="1">
      <alignment horizontal="left" vertical="center" readingOrder="2"/>
      <protection locked="0"/>
    </xf>
    <xf numFmtId="0" fontId="20" fillId="0" borderId="2" xfId="0" applyFont="1" applyBorder="1" applyAlignment="1" applyProtection="1">
      <alignment horizontal="left" vertical="center" readingOrder="2"/>
      <protection locked="0"/>
    </xf>
    <xf numFmtId="0" fontId="20" fillId="0" borderId="31" xfId="0" applyFont="1" applyBorder="1" applyAlignment="1" applyProtection="1">
      <alignment horizontal="left" vertical="center" readingOrder="2"/>
      <protection locked="0"/>
    </xf>
    <xf numFmtId="0" fontId="46" fillId="0" borderId="38" xfId="0" applyFont="1" applyBorder="1" applyAlignment="1" applyProtection="1">
      <alignment horizontal="left" vertical="center" readingOrder="2"/>
      <protection locked="0"/>
    </xf>
    <xf numFmtId="0" fontId="46" fillId="0" borderId="47" xfId="0" applyFont="1" applyBorder="1" applyAlignment="1" applyProtection="1">
      <alignment horizontal="left" vertical="center" readingOrder="2"/>
      <protection locked="0"/>
    </xf>
    <xf numFmtId="0" fontId="46" fillId="0" borderId="60" xfId="0" applyFont="1" applyBorder="1" applyAlignment="1" applyProtection="1">
      <alignment horizontal="left" vertical="center" readingOrder="2"/>
      <protection locked="0"/>
    </xf>
    <xf numFmtId="0" fontId="0" fillId="0" borderId="20"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0" fillId="0" borderId="3" xfId="0" applyFont="1" applyBorder="1" applyAlignment="1" applyProtection="1">
      <alignment horizontal="left" vertical="center" readingOrder="2"/>
      <protection locked="0"/>
    </xf>
    <xf numFmtId="0" fontId="20" fillId="0" borderId="4" xfId="0" applyFont="1" applyBorder="1" applyAlignment="1" applyProtection="1">
      <alignment horizontal="left" vertical="center" readingOrder="2"/>
      <protection locked="0"/>
    </xf>
    <xf numFmtId="0" fontId="20" fillId="0" borderId="30" xfId="0" applyFont="1" applyBorder="1" applyAlignment="1" applyProtection="1">
      <alignment horizontal="left" vertical="center" readingOrder="2"/>
      <protection locked="0"/>
    </xf>
    <xf numFmtId="0" fontId="32" fillId="3" borderId="34" xfId="0" applyFont="1" applyFill="1" applyBorder="1" applyAlignment="1" applyProtection="1">
      <alignment horizontal="center" vertical="center" readingOrder="2"/>
      <protection locked="0"/>
    </xf>
    <xf numFmtId="0" fontId="32" fillId="3" borderId="35" xfId="0" applyFont="1" applyFill="1" applyBorder="1" applyAlignment="1" applyProtection="1">
      <alignment horizontal="center" vertical="center" readingOrder="2"/>
      <protection locked="0"/>
    </xf>
    <xf numFmtId="0" fontId="32" fillId="3" borderId="36" xfId="0" applyFont="1" applyFill="1" applyBorder="1" applyAlignment="1" applyProtection="1">
      <alignment horizontal="center" vertical="center" readingOrder="2"/>
      <protection locked="0"/>
    </xf>
    <xf numFmtId="0" fontId="2" fillId="9" borderId="8" xfId="0" applyFont="1" applyFill="1" applyBorder="1" applyAlignment="1" applyProtection="1">
      <alignment horizontal="center" vertical="center" readingOrder="2"/>
      <protection locked="0"/>
    </xf>
    <xf numFmtId="0" fontId="2" fillId="9" borderId="9" xfId="0" applyFont="1" applyFill="1" applyBorder="1" applyAlignment="1" applyProtection="1">
      <alignment horizontal="center" vertical="center" readingOrder="2"/>
      <protection locked="0"/>
    </xf>
    <xf numFmtId="0" fontId="2" fillId="9" borderId="10" xfId="0" applyFont="1" applyFill="1" applyBorder="1" applyAlignment="1" applyProtection="1">
      <alignment horizontal="center" vertical="center" readingOrder="2"/>
      <protection locked="0"/>
    </xf>
    <xf numFmtId="0" fontId="21" fillId="9" borderId="73" xfId="0" applyFont="1" applyFill="1" applyBorder="1" applyAlignment="1" applyProtection="1">
      <alignment horizontal="left" vertical="center" wrapText="1" readingOrder="2"/>
      <protection locked="0"/>
    </xf>
    <xf numFmtId="0" fontId="21" fillId="9" borderId="69" xfId="0" applyFont="1" applyFill="1" applyBorder="1" applyAlignment="1" applyProtection="1">
      <alignment horizontal="left" vertical="center" readingOrder="2"/>
      <protection locked="0"/>
    </xf>
    <xf numFmtId="0" fontId="21" fillId="9" borderId="70" xfId="0" applyFont="1" applyFill="1" applyBorder="1" applyAlignment="1" applyProtection="1">
      <alignment horizontal="left" vertical="center" readingOrder="2"/>
      <protection locked="0"/>
    </xf>
    <xf numFmtId="0" fontId="19" fillId="7" borderId="8" xfId="0" applyFont="1" applyFill="1" applyBorder="1" applyAlignment="1" applyProtection="1">
      <alignment horizontal="left" vertical="center" wrapText="1"/>
      <protection locked="0"/>
    </xf>
    <xf numFmtId="0" fontId="19" fillId="7" borderId="9" xfId="0" applyFont="1" applyFill="1" applyBorder="1" applyAlignment="1" applyProtection="1">
      <alignment horizontal="left" vertical="center"/>
      <protection locked="0"/>
    </xf>
    <xf numFmtId="0" fontId="19" fillId="7" borderId="10" xfId="0" applyFont="1" applyFill="1" applyBorder="1" applyAlignment="1" applyProtection="1">
      <alignment horizontal="left" vertical="center"/>
      <protection locked="0"/>
    </xf>
    <xf numFmtId="0" fontId="20" fillId="0" borderId="19" xfId="0" applyFont="1" applyBorder="1" applyAlignment="1" applyProtection="1">
      <alignment horizontal="left" vertical="center" readingOrder="2"/>
      <protection locked="0"/>
    </xf>
    <xf numFmtId="0" fontId="20" fillId="0" borderId="14" xfId="0" applyFont="1" applyBorder="1" applyAlignment="1" applyProtection="1">
      <alignment horizontal="left" vertical="center" readingOrder="2"/>
      <protection locked="0"/>
    </xf>
    <xf numFmtId="0" fontId="20" fillId="0" borderId="15" xfId="0" applyFont="1" applyBorder="1" applyAlignment="1" applyProtection="1">
      <alignment horizontal="left" vertical="center" readingOrder="2"/>
      <protection locked="0"/>
    </xf>
    <xf numFmtId="0" fontId="0" fillId="0" borderId="74" xfId="0" applyBorder="1" applyAlignment="1" applyProtection="1">
      <alignment horizontal="center"/>
      <protection locked="0"/>
    </xf>
    <xf numFmtId="0" fontId="0" fillId="0" borderId="58" xfId="0" applyBorder="1" applyAlignment="1" applyProtection="1">
      <alignment horizontal="center"/>
      <protection locked="0"/>
    </xf>
    <xf numFmtId="0" fontId="0" fillId="0" borderId="65" xfId="0" applyBorder="1" applyAlignment="1" applyProtection="1">
      <alignment horizontal="center"/>
      <protection locked="0"/>
    </xf>
    <xf numFmtId="0" fontId="46" fillId="0" borderId="19" xfId="0" applyFont="1" applyBorder="1" applyAlignment="1" applyProtection="1">
      <alignment horizontal="left" vertical="center" readingOrder="2"/>
      <protection locked="0"/>
    </xf>
    <xf numFmtId="0" fontId="42" fillId="0" borderId="14" xfId="0" applyFont="1" applyBorder="1" applyAlignment="1" applyProtection="1">
      <alignment horizontal="left" vertical="center" readingOrder="2"/>
      <protection locked="0"/>
    </xf>
    <xf numFmtId="0" fontId="42" fillId="0" borderId="15" xfId="0" applyFont="1" applyBorder="1" applyAlignment="1" applyProtection="1">
      <alignment horizontal="left" vertical="center" readingOrder="2"/>
      <protection locked="0"/>
    </xf>
    <xf numFmtId="0" fontId="20" fillId="0" borderId="38" xfId="0" applyFont="1" applyBorder="1" applyAlignment="1" applyProtection="1">
      <alignment horizontal="left" vertical="center" readingOrder="2"/>
      <protection locked="0"/>
    </xf>
    <xf numFmtId="0" fontId="20" fillId="0" borderId="47" xfId="0" applyFont="1" applyBorder="1" applyAlignment="1" applyProtection="1">
      <alignment horizontal="left" vertical="center" readingOrder="2"/>
      <protection locked="0"/>
    </xf>
    <xf numFmtId="0" fontId="20" fillId="0" borderId="60" xfId="0" applyFont="1" applyBorder="1" applyAlignment="1" applyProtection="1">
      <alignment horizontal="left" vertical="center" readingOrder="2"/>
      <protection locked="0"/>
    </xf>
    <xf numFmtId="0" fontId="20" fillId="0" borderId="73" xfId="0" applyFont="1" applyBorder="1" applyAlignment="1" applyProtection="1">
      <alignment horizontal="left" vertical="center" readingOrder="2"/>
      <protection locked="0"/>
    </xf>
    <xf numFmtId="0" fontId="20" fillId="0" borderId="69" xfId="0" applyFont="1" applyBorder="1" applyAlignment="1" applyProtection="1">
      <alignment horizontal="left" vertical="center" readingOrder="2"/>
      <protection locked="0"/>
    </xf>
    <xf numFmtId="0" fontId="20" fillId="0" borderId="70" xfId="0" applyFont="1" applyBorder="1" applyAlignment="1" applyProtection="1">
      <alignment horizontal="left" vertical="center" readingOrder="2"/>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46" fillId="0" borderId="25" xfId="0" applyFont="1" applyBorder="1" applyAlignment="1" applyProtection="1">
      <alignment horizontal="left" vertical="center" readingOrder="2"/>
      <protection locked="0"/>
    </xf>
    <xf numFmtId="0" fontId="46" fillId="0" borderId="26" xfId="0" applyFont="1" applyBorder="1" applyAlignment="1" applyProtection="1">
      <alignment horizontal="left" vertical="center" readingOrder="2"/>
      <protection locked="0"/>
    </xf>
    <xf numFmtId="0" fontId="46" fillId="0" borderId="49" xfId="0" applyFont="1" applyBorder="1" applyAlignment="1" applyProtection="1">
      <alignment horizontal="left" vertical="center" readingOrder="2"/>
      <protection locked="0"/>
    </xf>
    <xf numFmtId="0" fontId="2" fillId="0" borderId="38" xfId="0" applyFont="1" applyBorder="1" applyAlignment="1" applyProtection="1">
      <alignment horizontal="left" vertical="center" readingOrder="2"/>
      <protection locked="0"/>
    </xf>
    <xf numFmtId="0" fontId="2" fillId="0" borderId="47" xfId="0" applyFont="1" applyBorder="1" applyAlignment="1" applyProtection="1">
      <alignment horizontal="left" vertical="center" readingOrder="2"/>
      <protection locked="0"/>
    </xf>
    <xf numFmtId="0" fontId="2" fillId="0" borderId="60" xfId="0" applyFont="1" applyBorder="1" applyAlignment="1" applyProtection="1">
      <alignment horizontal="left" vertical="center" readingOrder="2"/>
      <protection locked="0"/>
    </xf>
    <xf numFmtId="0" fontId="21" fillId="6" borderId="73" xfId="0" applyFont="1" applyFill="1" applyBorder="1" applyAlignment="1" applyProtection="1">
      <alignment horizontal="left" vertical="center" readingOrder="2"/>
      <protection locked="0"/>
    </xf>
    <xf numFmtId="0" fontId="21" fillId="6" borderId="69" xfId="0" applyFont="1" applyFill="1" applyBorder="1" applyAlignment="1" applyProtection="1">
      <alignment horizontal="left" vertical="center" readingOrder="2"/>
      <protection locked="0"/>
    </xf>
    <xf numFmtId="0" fontId="21" fillId="6" borderId="70" xfId="0" applyFont="1" applyFill="1" applyBorder="1" applyAlignment="1" applyProtection="1">
      <alignment horizontal="left" vertical="center" readingOrder="2"/>
      <protection locked="0"/>
    </xf>
    <xf numFmtId="0" fontId="32" fillId="2" borderId="73" xfId="0" applyFont="1" applyFill="1" applyBorder="1" applyAlignment="1" applyProtection="1">
      <alignment horizontal="left" vertical="center" readingOrder="2"/>
      <protection locked="0"/>
    </xf>
    <xf numFmtId="0" fontId="32" fillId="2" borderId="69" xfId="0" applyFont="1" applyFill="1" applyBorder="1" applyAlignment="1" applyProtection="1">
      <alignment horizontal="left" vertical="center" readingOrder="2"/>
      <protection locked="0"/>
    </xf>
    <xf numFmtId="0" fontId="32" fillId="2" borderId="70" xfId="0" applyFont="1" applyFill="1" applyBorder="1" applyAlignment="1" applyProtection="1">
      <alignment horizontal="left" vertical="center" readingOrder="2"/>
      <protection locked="0"/>
    </xf>
    <xf numFmtId="0" fontId="20" fillId="0" borderId="6" xfId="0" applyFont="1" applyBorder="1" applyAlignment="1" applyProtection="1">
      <alignment horizontal="left" vertical="center" readingOrder="2"/>
      <protection locked="0"/>
    </xf>
    <xf numFmtId="0" fontId="20" fillId="0" borderId="7" xfId="0" applyFont="1" applyBorder="1" applyAlignment="1" applyProtection="1">
      <alignment horizontal="left" vertical="center" readingOrder="2"/>
      <protection locked="0"/>
    </xf>
    <xf numFmtId="0" fontId="20" fillId="0" borderId="32" xfId="0" applyFont="1" applyBorder="1" applyAlignment="1" applyProtection="1">
      <alignment horizontal="left" vertical="center" readingOrder="2"/>
      <protection locked="0"/>
    </xf>
    <xf numFmtId="0" fontId="20" fillId="0" borderId="46" xfId="0" applyFont="1" applyBorder="1" applyAlignment="1" applyProtection="1">
      <alignment horizontal="left" vertical="center" readingOrder="2"/>
      <protection locked="0"/>
    </xf>
    <xf numFmtId="0" fontId="20" fillId="0" borderId="45" xfId="0" applyFont="1" applyBorder="1" applyAlignment="1" applyProtection="1">
      <alignment horizontal="left" vertical="center" readingOrder="2"/>
      <protection locked="0"/>
    </xf>
    <xf numFmtId="0" fontId="20" fillId="0" borderId="71" xfId="0" applyFont="1" applyBorder="1" applyAlignment="1" applyProtection="1">
      <alignment horizontal="left" vertical="center" readingOrder="2"/>
      <protection locked="0"/>
    </xf>
    <xf numFmtId="0" fontId="32" fillId="6" borderId="46" xfId="0" applyFont="1" applyFill="1" applyBorder="1" applyAlignment="1" applyProtection="1">
      <alignment horizontal="left" vertical="center" readingOrder="2"/>
      <protection locked="0"/>
    </xf>
    <xf numFmtId="0" fontId="32" fillId="6" borderId="45" xfId="0" applyFont="1" applyFill="1" applyBorder="1" applyAlignment="1" applyProtection="1">
      <alignment horizontal="left" vertical="center" readingOrder="2"/>
      <protection locked="0"/>
    </xf>
    <xf numFmtId="0" fontId="32" fillId="6" borderId="71" xfId="0" applyFont="1" applyFill="1" applyBorder="1" applyAlignment="1" applyProtection="1">
      <alignment horizontal="left" vertical="center" readingOrder="2"/>
      <protection locked="0"/>
    </xf>
    <xf numFmtId="0" fontId="32" fillId="2" borderId="40" xfId="0" applyFont="1" applyFill="1" applyBorder="1" applyAlignment="1" applyProtection="1">
      <alignment horizontal="left" vertical="center" readingOrder="2"/>
      <protection locked="0"/>
    </xf>
    <xf numFmtId="0" fontId="0" fillId="0" borderId="72"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20" fillId="0" borderId="8" xfId="0" applyFont="1" applyBorder="1" applyAlignment="1" applyProtection="1">
      <alignment horizontal="left" vertical="center" readingOrder="2"/>
      <protection locked="0"/>
    </xf>
    <xf numFmtId="0" fontId="20" fillId="0" borderId="9" xfId="0" applyFont="1" applyBorder="1" applyAlignment="1" applyProtection="1">
      <alignment horizontal="left" vertical="center" readingOrder="2"/>
      <protection locked="0"/>
    </xf>
    <xf numFmtId="0" fontId="20" fillId="0" borderId="10" xfId="0" applyFont="1" applyBorder="1" applyAlignment="1" applyProtection="1">
      <alignment horizontal="left" vertical="center" readingOrder="2"/>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6" xfId="0" applyBorder="1" applyAlignment="1" applyProtection="1">
      <alignment horizontal="center"/>
      <protection locked="0"/>
    </xf>
    <xf numFmtId="0" fontId="21" fillId="10" borderId="46" xfId="0" applyFont="1" applyFill="1" applyBorder="1" applyAlignment="1" applyProtection="1">
      <alignment horizontal="left" vertical="center" readingOrder="2"/>
      <protection locked="0"/>
    </xf>
    <xf numFmtId="0" fontId="21" fillId="10" borderId="45" xfId="0" applyFont="1" applyFill="1" applyBorder="1" applyAlignment="1" applyProtection="1">
      <alignment horizontal="left" vertical="center" readingOrder="2"/>
      <protection locked="0"/>
    </xf>
    <xf numFmtId="0" fontId="21" fillId="10" borderId="71" xfId="0" applyFont="1" applyFill="1" applyBorder="1" applyAlignment="1" applyProtection="1">
      <alignment horizontal="left" vertical="center" readingOrder="2"/>
      <protection locked="0"/>
    </xf>
    <xf numFmtId="0" fontId="20" fillId="0" borderId="24" xfId="0" applyFont="1" applyBorder="1" applyAlignment="1" applyProtection="1">
      <alignment horizontal="left" vertical="center" wrapText="1" readingOrder="2"/>
      <protection locked="0"/>
    </xf>
    <xf numFmtId="0" fontId="21" fillId="11" borderId="40" xfId="0" applyFont="1" applyFill="1" applyBorder="1" applyAlignment="1" applyProtection="1">
      <alignment horizontal="left" vertical="center" readingOrder="2"/>
      <protection locked="0"/>
    </xf>
    <xf numFmtId="0" fontId="20" fillId="11" borderId="44" xfId="0" applyFont="1" applyFill="1" applyBorder="1" applyAlignment="1" applyProtection="1">
      <alignment horizontal="left" vertical="center" readingOrder="2"/>
      <protection locked="0"/>
    </xf>
    <xf numFmtId="0" fontId="20" fillId="11" borderId="41" xfId="0" applyFont="1" applyFill="1" applyBorder="1" applyAlignment="1" applyProtection="1">
      <alignment horizontal="left" vertical="center" readingOrder="2"/>
      <protection locked="0"/>
    </xf>
    <xf numFmtId="0" fontId="0" fillId="0" borderId="3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48" xfId="0" applyBorder="1" applyAlignment="1" applyProtection="1">
      <alignment horizontal="center"/>
      <protection locked="0"/>
    </xf>
    <xf numFmtId="0" fontId="28" fillId="0" borderId="8" xfId="0" applyFont="1" applyBorder="1" applyAlignment="1" applyProtection="1">
      <alignment horizontal="left"/>
      <protection locked="0"/>
    </xf>
    <xf numFmtId="0" fontId="28" fillId="0" borderId="9" xfId="0" applyFont="1" applyBorder="1" applyAlignment="1" applyProtection="1">
      <alignment horizontal="left"/>
      <protection locked="0"/>
    </xf>
    <xf numFmtId="0" fontId="21" fillId="13" borderId="40" xfId="0" applyFont="1" applyFill="1" applyBorder="1" applyAlignment="1" applyProtection="1">
      <alignment horizontal="left" vertical="center" readingOrder="2"/>
      <protection locked="0"/>
    </xf>
    <xf numFmtId="0" fontId="21" fillId="13" borderId="44" xfId="0" applyFont="1" applyFill="1" applyBorder="1" applyAlignment="1" applyProtection="1">
      <alignment horizontal="left" vertical="center" readingOrder="2"/>
      <protection locked="0"/>
    </xf>
    <xf numFmtId="0" fontId="21" fillId="13" borderId="41" xfId="0" applyFont="1" applyFill="1" applyBorder="1" applyAlignment="1" applyProtection="1">
      <alignment horizontal="left" vertical="center" readingOrder="2"/>
      <protection locked="0"/>
    </xf>
    <xf numFmtId="0" fontId="20" fillId="0" borderId="28" xfId="0" applyFont="1" applyBorder="1" applyAlignment="1" applyProtection="1">
      <alignment horizontal="left" vertical="center" readingOrder="2"/>
      <protection locked="0"/>
    </xf>
    <xf numFmtId="0" fontId="20" fillId="0" borderId="29" xfId="0" applyFont="1" applyBorder="1" applyAlignment="1" applyProtection="1">
      <alignment horizontal="left" vertical="center" readingOrder="2"/>
      <protection locked="0"/>
    </xf>
    <xf numFmtId="0" fontId="18" fillId="0" borderId="8" xfId="0" applyFont="1" applyBorder="1" applyAlignment="1">
      <alignment horizontal="center"/>
    </xf>
    <xf numFmtId="0" fontId="18" fillId="0" borderId="9" xfId="0" applyFont="1" applyBorder="1" applyAlignment="1">
      <alignment horizontal="center"/>
    </xf>
    <xf numFmtId="0" fontId="2" fillId="0" borderId="24" xfId="0" applyFont="1" applyBorder="1" applyAlignment="1">
      <alignment horizontal="center" vertical="center" readingOrder="2"/>
    </xf>
    <xf numFmtId="0" fontId="20" fillId="2" borderId="67" xfId="0" applyFont="1" applyFill="1" applyBorder="1" applyAlignment="1">
      <alignment horizontal="center" vertical="center" wrapText="1" readingOrder="2"/>
    </xf>
    <xf numFmtId="0" fontId="2" fillId="2" borderId="53" xfId="0" applyFont="1" applyFill="1" applyBorder="1" applyAlignment="1">
      <alignment horizontal="center" vertical="center" readingOrder="2"/>
    </xf>
    <xf numFmtId="0" fontId="2" fillId="2" borderId="39" xfId="0" applyFont="1" applyFill="1" applyBorder="1" applyAlignment="1">
      <alignment horizontal="center" vertical="center" readingOrder="2"/>
    </xf>
    <xf numFmtId="0" fontId="8" fillId="3" borderId="42"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53" xfId="0" applyFont="1" applyFill="1" applyBorder="1" applyAlignment="1">
      <alignment horizontal="center" vertical="center"/>
    </xf>
    <xf numFmtId="0" fontId="19" fillId="3" borderId="39" xfId="0" applyFont="1" applyFill="1" applyBorder="1" applyAlignment="1">
      <alignment horizontal="center" vertical="center"/>
    </xf>
    <xf numFmtId="0" fontId="19" fillId="3" borderId="54" xfId="0" applyFont="1" applyFill="1" applyBorder="1" applyAlignment="1">
      <alignment horizontal="center" vertical="center"/>
    </xf>
    <xf numFmtId="0" fontId="2" fillId="0" borderId="16" xfId="0" applyFont="1" applyBorder="1" applyAlignment="1">
      <alignment horizontal="center" vertical="center" wrapText="1" readingOrder="2"/>
    </xf>
    <xf numFmtId="0" fontId="2" fillId="0" borderId="17" xfId="0" applyFont="1" applyBorder="1" applyAlignment="1">
      <alignment horizontal="center" vertical="center" wrapText="1" readingOrder="2"/>
    </xf>
    <xf numFmtId="0" fontId="32" fillId="2" borderId="67" xfId="0" applyFont="1" applyFill="1" applyBorder="1" applyAlignment="1">
      <alignment horizontal="center" vertical="center" wrapText="1" readingOrder="2"/>
    </xf>
    <xf numFmtId="0" fontId="32" fillId="2" borderId="44" xfId="0" applyFont="1" applyFill="1" applyBorder="1" applyAlignment="1">
      <alignment horizontal="center" vertical="center" wrapText="1" readingOrder="2"/>
    </xf>
    <xf numFmtId="0" fontId="32" fillId="2" borderId="41" xfId="0" applyFont="1" applyFill="1" applyBorder="1" applyAlignment="1">
      <alignment horizontal="center" vertical="center" wrapText="1" readingOrder="2"/>
    </xf>
    <xf numFmtId="0" fontId="2" fillId="0" borderId="37" xfId="0" applyFont="1" applyBorder="1" applyAlignment="1">
      <alignment horizontal="center" vertical="center" readingOrder="2"/>
    </xf>
    <xf numFmtId="0" fontId="2" fillId="0" borderId="4" xfId="0" applyFont="1" applyBorder="1" applyAlignment="1">
      <alignment horizontal="center" vertical="center" readingOrder="2"/>
    </xf>
    <xf numFmtId="0" fontId="2" fillId="0" borderId="30" xfId="0" applyFont="1" applyBorder="1" applyAlignment="1">
      <alignment horizontal="center" vertical="center" readingOrder="2"/>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54" xfId="0" applyFont="1" applyFill="1" applyBorder="1" applyAlignment="1">
      <alignment horizontal="center" vertical="center"/>
    </xf>
    <xf numFmtId="0" fontId="2" fillId="3" borderId="42" xfId="0" applyFont="1" applyFill="1" applyBorder="1" applyAlignment="1">
      <alignment horizontal="center" vertical="center" wrapText="1" readingOrder="2"/>
    </xf>
    <xf numFmtId="0" fontId="2" fillId="3" borderId="55" xfId="0" applyFont="1" applyFill="1" applyBorder="1" applyAlignment="1">
      <alignment horizontal="center" vertical="center" readingOrder="2"/>
    </xf>
    <xf numFmtId="0" fontId="8" fillId="3" borderId="3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14" fillId="3" borderId="8" xfId="0" applyFont="1" applyFill="1" applyBorder="1" applyAlignment="1">
      <alignment horizontal="center" vertical="center" wrapText="1" readingOrder="2"/>
    </xf>
    <xf numFmtId="0" fontId="14" fillId="3" borderId="9" xfId="0" applyFont="1" applyFill="1" applyBorder="1" applyAlignment="1">
      <alignment horizontal="center" vertical="center" wrapText="1" readingOrder="2"/>
    </xf>
    <xf numFmtId="0" fontId="14" fillId="3" borderId="10" xfId="0" applyFont="1" applyFill="1" applyBorder="1" applyAlignment="1">
      <alignment horizontal="center" vertical="center" wrapText="1" readingOrder="2"/>
    </xf>
    <xf numFmtId="0" fontId="16" fillId="0" borderId="40" xfId="0" applyFont="1" applyBorder="1" applyAlignment="1">
      <alignment horizontal="center" vertical="center" wrapText="1" readingOrder="2"/>
    </xf>
    <xf numFmtId="0" fontId="16" fillId="0" borderId="44" xfId="0" applyFont="1" applyBorder="1" applyAlignment="1">
      <alignment horizontal="center" vertical="center" wrapText="1" readingOrder="2"/>
    </xf>
    <xf numFmtId="0" fontId="16" fillId="0" borderId="41" xfId="0" applyFont="1" applyBorder="1" applyAlignment="1">
      <alignment horizontal="center" vertical="center" wrapText="1" readingOrder="2"/>
    </xf>
    <xf numFmtId="0" fontId="16" fillId="0" borderId="63" xfId="0" applyFont="1" applyBorder="1" applyAlignment="1">
      <alignment horizontal="center" vertical="center" readingOrder="2"/>
    </xf>
    <xf numFmtId="0" fontId="16" fillId="0" borderId="68" xfId="0" applyFont="1" applyBorder="1" applyAlignment="1">
      <alignment horizontal="center" vertical="center" readingOrder="2"/>
    </xf>
    <xf numFmtId="0" fontId="16" fillId="0" borderId="66" xfId="0" applyFont="1" applyBorder="1" applyAlignment="1">
      <alignment horizontal="center" vertical="center" readingOrder="2"/>
    </xf>
    <xf numFmtId="0" fontId="16" fillId="0" borderId="40" xfId="0" applyFont="1" applyFill="1" applyBorder="1" applyAlignment="1">
      <alignment horizontal="center" vertical="center" readingOrder="2"/>
    </xf>
    <xf numFmtId="0" fontId="16" fillId="0" borderId="44" xfId="0" applyFont="1" applyFill="1" applyBorder="1" applyAlignment="1">
      <alignment horizontal="center" vertical="center" readingOrder="2"/>
    </xf>
    <xf numFmtId="0" fontId="16" fillId="0" borderId="41" xfId="0" applyFont="1" applyFill="1" applyBorder="1" applyAlignment="1">
      <alignment horizontal="center" vertical="center" readingOrder="2"/>
    </xf>
    <xf numFmtId="0" fontId="2" fillId="0" borderId="12" xfId="0" applyFont="1" applyBorder="1" applyAlignment="1">
      <alignment horizontal="center" wrapText="1" readingOrder="2"/>
    </xf>
    <xf numFmtId="0" fontId="2" fillId="0" borderId="12" xfId="0" applyFont="1" applyBorder="1" applyAlignment="1">
      <alignment horizontal="center" readingOrder="2"/>
    </xf>
    <xf numFmtId="0" fontId="2" fillId="0" borderId="13" xfId="0" applyFont="1" applyBorder="1" applyAlignment="1">
      <alignment horizontal="center" readingOrder="2"/>
    </xf>
    <xf numFmtId="0" fontId="21" fillId="0" borderId="12" xfId="0" applyFont="1" applyBorder="1" applyAlignment="1">
      <alignment horizontal="center" readingOrder="2"/>
    </xf>
    <xf numFmtId="0" fontId="21" fillId="0" borderId="13" xfId="0" applyFont="1" applyBorder="1" applyAlignment="1">
      <alignment horizontal="center" readingOrder="2"/>
    </xf>
    <xf numFmtId="0" fontId="19" fillId="0" borderId="8" xfId="0" applyFont="1" applyBorder="1" applyAlignment="1">
      <alignment horizontal="center"/>
    </xf>
    <xf numFmtId="0" fontId="19" fillId="0" borderId="9" xfId="0" applyFont="1" applyBorder="1" applyAlignment="1">
      <alignment horizontal="center"/>
    </xf>
    <xf numFmtId="0" fontId="21" fillId="0" borderId="12" xfId="0" applyFont="1" applyBorder="1" applyAlignment="1">
      <alignment horizontal="center" vertical="center" readingOrder="2"/>
    </xf>
    <xf numFmtId="0" fontId="21" fillId="0" borderId="13" xfId="0" applyFont="1" applyBorder="1" applyAlignment="1">
      <alignment horizontal="center" vertical="center" readingOrder="2"/>
    </xf>
    <xf numFmtId="0" fontId="21" fillId="0" borderId="8" xfId="0" applyFont="1" applyBorder="1" applyAlignment="1">
      <alignment horizontal="center" readingOrder="2"/>
    </xf>
    <xf numFmtId="0" fontId="21" fillId="0" borderId="9" xfId="0" applyFont="1" applyBorder="1" applyAlignment="1">
      <alignment horizontal="center" readingOrder="2"/>
    </xf>
    <xf numFmtId="0" fontId="21" fillId="0" borderId="10" xfId="0" applyFont="1" applyBorder="1" applyAlignment="1">
      <alignment horizontal="center" readingOrder="2"/>
    </xf>
    <xf numFmtId="0" fontId="21" fillId="0" borderId="12" xfId="0" applyFont="1" applyBorder="1" applyAlignment="1">
      <alignment horizontal="center" wrapText="1" readingOrder="2"/>
    </xf>
    <xf numFmtId="0" fontId="6" fillId="3" borderId="8" xfId="0" applyFont="1" applyFill="1" applyBorder="1" applyAlignment="1">
      <alignment horizontal="center" vertical="center"/>
    </xf>
    <xf numFmtId="0" fontId="28" fillId="3" borderId="34" xfId="0" applyFont="1" applyFill="1" applyBorder="1" applyAlignment="1">
      <alignment horizontal="center" vertical="center"/>
    </xf>
    <xf numFmtId="0" fontId="28" fillId="3" borderId="35" xfId="0" applyFont="1" applyFill="1" applyBorder="1" applyAlignment="1">
      <alignment horizontal="center" vertical="center"/>
    </xf>
    <xf numFmtId="0" fontId="28" fillId="3" borderId="36"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39" xfId="0" applyFont="1" applyFill="1" applyBorder="1" applyAlignment="1">
      <alignment horizontal="center" vertical="center"/>
    </xf>
    <xf numFmtId="0" fontId="28" fillId="3" borderId="54" xfId="0" applyFont="1" applyFill="1" applyBorder="1" applyAlignment="1">
      <alignment horizontal="center" vertical="center"/>
    </xf>
    <xf numFmtId="0" fontId="21" fillId="2" borderId="40" xfId="0" applyFont="1" applyFill="1" applyBorder="1" applyAlignment="1">
      <alignment horizontal="center" vertical="center" readingOrder="2"/>
    </xf>
    <xf numFmtId="0" fontId="21" fillId="2" borderId="44" xfId="0" applyFont="1" applyFill="1" applyBorder="1" applyAlignment="1">
      <alignment horizontal="center" vertical="center" readingOrder="2"/>
    </xf>
    <xf numFmtId="0" fontId="21" fillId="2" borderId="41" xfId="0" applyFont="1" applyFill="1" applyBorder="1" applyAlignment="1">
      <alignment horizontal="center" vertical="center" readingOrder="2"/>
    </xf>
    <xf numFmtId="0" fontId="2" fillId="2" borderId="9" xfId="0" applyFont="1" applyFill="1" applyBorder="1" applyAlignment="1">
      <alignment horizontal="center" readingOrder="2"/>
    </xf>
    <xf numFmtId="0" fontId="2" fillId="2" borderId="10" xfId="0" applyFont="1" applyFill="1" applyBorder="1" applyAlignment="1">
      <alignment horizontal="center" readingOrder="2"/>
    </xf>
    <xf numFmtId="0" fontId="21" fillId="2" borderId="8" xfId="0" applyFont="1" applyFill="1" applyBorder="1" applyAlignment="1">
      <alignment horizontal="center" vertical="center" readingOrder="2"/>
    </xf>
    <xf numFmtId="0" fontId="21" fillId="2" borderId="9" xfId="0" applyFont="1" applyFill="1" applyBorder="1" applyAlignment="1">
      <alignment horizontal="center" vertical="center" readingOrder="2"/>
    </xf>
    <xf numFmtId="0" fontId="21" fillId="2" borderId="10" xfId="0" applyFont="1" applyFill="1" applyBorder="1" applyAlignment="1">
      <alignment horizontal="center" vertical="center" readingOrder="2"/>
    </xf>
    <xf numFmtId="0" fontId="16" fillId="0" borderId="8" xfId="0" applyFont="1" applyBorder="1" applyAlignment="1">
      <alignment horizontal="right"/>
    </xf>
    <xf numFmtId="0" fontId="16" fillId="0" borderId="10" xfId="0" applyFont="1" applyBorder="1" applyAlignment="1">
      <alignment horizontal="right"/>
    </xf>
    <xf numFmtId="0" fontId="104" fillId="0" borderId="2" xfId="0" applyFont="1" applyBorder="1" applyAlignment="1">
      <alignment horizontal="center" vertical="center"/>
    </xf>
    <xf numFmtId="0" fontId="104" fillId="0" borderId="2" xfId="0" applyFont="1" applyBorder="1" applyAlignment="1">
      <alignment horizontal="center" vertical="center" wrapText="1"/>
    </xf>
    <xf numFmtId="0" fontId="104" fillId="0" borderId="2" xfId="0" applyFont="1" applyFill="1" applyBorder="1" applyAlignment="1">
      <alignment horizontal="center" vertical="center"/>
    </xf>
    <xf numFmtId="0" fontId="104" fillId="0" borderId="3" xfId="0" applyFont="1" applyBorder="1" applyAlignment="1">
      <alignment horizontal="center" vertical="center"/>
    </xf>
    <xf numFmtId="0" fontId="104" fillId="0" borderId="4" xfId="0" applyFont="1" applyBorder="1" applyAlignment="1">
      <alignment horizontal="center" vertical="center"/>
    </xf>
    <xf numFmtId="0" fontId="104" fillId="0" borderId="30" xfId="0" applyFont="1" applyBorder="1" applyAlignment="1">
      <alignment horizontal="center" vertical="center"/>
    </xf>
    <xf numFmtId="0" fontId="104" fillId="0" borderId="5" xfId="0" applyFont="1" applyBorder="1" applyAlignment="1">
      <alignment horizontal="center" vertical="center"/>
    </xf>
    <xf numFmtId="0" fontId="104" fillId="0" borderId="31" xfId="0" applyFont="1" applyBorder="1" applyAlignment="1">
      <alignment horizontal="center" vertical="center"/>
    </xf>
    <xf numFmtId="0" fontId="104" fillId="0" borderId="31" xfId="0" applyFont="1" applyFill="1" applyBorder="1" applyAlignment="1">
      <alignment horizontal="center" vertical="center" wrapText="1"/>
    </xf>
    <xf numFmtId="0" fontId="104" fillId="0" borderId="6" xfId="0" applyFont="1" applyBorder="1" applyAlignment="1">
      <alignment horizontal="center" vertical="center"/>
    </xf>
    <xf numFmtId="0" fontId="104" fillId="0" borderId="7" xfId="0" applyFont="1" applyBorder="1" applyAlignment="1">
      <alignment horizontal="center" vertical="center"/>
    </xf>
    <xf numFmtId="0" fontId="104" fillId="0" borderId="7" xfId="0" applyFont="1" applyBorder="1" applyAlignment="1">
      <alignment horizontal="center" vertical="center"/>
    </xf>
    <xf numFmtId="0" fontId="104" fillId="0" borderId="32" xfId="0" applyFon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Fill="1" applyBorder="1" applyAlignment="1">
      <alignment horizontal="center" vertical="center"/>
    </xf>
  </cellXfs>
  <cellStyles count="2">
    <cellStyle name="Normal" xfId="0" builtinId="0"/>
    <cellStyle name="Normal 3" xfId="1"/>
  </cellStyles>
  <dxfs count="62">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font>
        <b/>
        <i val="0"/>
        <strike val="0"/>
        <condense val="0"/>
        <extend val="0"/>
        <outline val="0"/>
        <shadow val="0"/>
        <u val="none"/>
        <vertAlign val="baseline"/>
        <sz val="11"/>
        <color theme="1"/>
        <name val="B Mitra"/>
        <scheme val="none"/>
      </font>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dxf>
    <dxf>
      <font>
        <b/>
        <i val="0"/>
        <strike val="0"/>
        <condense val="0"/>
        <extend val="0"/>
        <outline val="0"/>
        <shadow val="0"/>
        <u val="none"/>
        <vertAlign val="baseline"/>
        <sz val="11"/>
        <color theme="1"/>
        <name val="B Mitra"/>
        <scheme val="none"/>
      </font>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dxf>
    <dxf>
      <font>
        <b/>
        <strike val="0"/>
        <outline val="0"/>
        <shadow val="0"/>
        <u val="none"/>
        <vertAlign val="baseline"/>
        <sz val="11"/>
        <color theme="1"/>
        <name val="B Mitra"/>
        <scheme val="none"/>
      </font>
    </dxf>
    <dxf>
      <border diagonalUp="0" diagonalDown="0">
        <left style="medium">
          <color indexed="64"/>
        </left>
        <right style="medium">
          <color indexed="64"/>
        </right>
        <top style="medium">
          <color indexed="64"/>
        </top>
        <bottom style="medium">
          <color indexed="64"/>
        </bottom>
      </border>
    </dxf>
    <dxf>
      <font>
        <b/>
        <strike val="0"/>
        <outline val="0"/>
        <shadow val="0"/>
        <u val="none"/>
        <vertAlign val="baseline"/>
        <sz val="11"/>
        <color theme="1"/>
        <name val="B Mitra"/>
        <scheme val="none"/>
      </font>
    </dxf>
    <dxf>
      <font>
        <b/>
        <i val="0"/>
        <strike val="0"/>
        <condense val="0"/>
        <extend val="0"/>
        <outline val="0"/>
        <shadow val="0"/>
        <u val="none"/>
        <vertAlign val="baseline"/>
        <sz val="11"/>
        <color theme="1"/>
        <name val="B Mitra"/>
        <scheme val="none"/>
      </font>
      <fill>
        <patternFill patternType="solid">
          <fgColor theme="9" tint="0.79998168889431442"/>
          <bgColor theme="9" tint="0.79998168889431442"/>
        </patternFill>
      </fill>
      <alignment horizontal="right" vertical="center" textRotation="0" wrapText="1" indent="0" justifyLastLine="0" shrinkToFit="0" readingOrder="2"/>
      <border diagonalUp="0" diagonalDown="0">
        <left/>
        <right/>
        <top style="thin">
          <color theme="9" tint="0.39997558519241921"/>
        </top>
        <bottom/>
        <vertical/>
        <horizontal/>
      </border>
    </dxf>
    <dxf>
      <border outline="0">
        <top style="thin">
          <color theme="9" tint="0.39997558519241921"/>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fill>
        <patternFill patternType="solid">
          <fgColor theme="9" tint="0.79998168889431442"/>
          <bgColor theme="9" tint="0.79998168889431442"/>
        </patternFill>
      </fill>
      <alignment horizontal="right"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rgb="FF002060"/>
        <name val="B Mitra"/>
        <scheme val="none"/>
      </font>
      <fill>
        <patternFill patternType="solid">
          <fgColor theme="4" tint="0.79998168889431442"/>
          <bgColor theme="4" tint="0.79998168889431442"/>
        </patternFill>
      </fill>
      <alignment horizontal="general" vertical="center" textRotation="0" wrapText="1" indent="0" justifyLastLine="0" shrinkToFit="0" readingOrder="2"/>
    </dxf>
    <dxf>
      <border outline="0">
        <top style="thin">
          <color theme="9" tint="0.39997558519241921"/>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2060"/>
        <name val="B Mitra"/>
        <scheme val="none"/>
      </font>
      <fill>
        <patternFill patternType="solid">
          <fgColor theme="4" tint="0.79998168889431442"/>
          <bgColor theme="4" tint="0.79998168889431442"/>
        </patternFill>
      </fill>
      <alignment horizontal="general" vertical="center" textRotation="0" wrapText="1" indent="0" justifyLastLine="0" shrinkToFit="0" readingOrder="2"/>
    </dxf>
    <dxf>
      <border outline="0">
        <top style="thin">
          <color theme="9" tint="0.39997558519241921"/>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2060"/>
        <name val="B Mitra"/>
        <scheme val="none"/>
      </font>
      <fill>
        <patternFill patternType="solid">
          <fgColor theme="4" tint="0.79998168889431442"/>
          <bgColor theme="4" tint="0.79998168889431442"/>
        </patternFill>
      </fill>
      <alignment horizontal="general" vertical="center" textRotation="0" wrapText="1" indent="0" justifyLastLine="0" shrinkToFit="0" readingOrder="2"/>
    </dxf>
    <dxf>
      <font>
        <b/>
        <i val="0"/>
        <strike val="0"/>
        <condense val="0"/>
        <extend val="0"/>
        <outline val="0"/>
        <shadow val="0"/>
        <u val="none"/>
        <vertAlign val="baseline"/>
        <sz val="11"/>
        <color theme="1"/>
        <name val="B Mitra"/>
        <scheme val="none"/>
      </font>
      <fill>
        <patternFill patternType="solid">
          <fgColor theme="9" tint="0.79998168889431442"/>
          <bgColor theme="9" tint="0.79998168889431442"/>
        </patternFill>
      </fill>
      <alignment horizontal="right" vertical="center" textRotation="0" wrapText="1" indent="0" justifyLastLine="0" shrinkToFit="0" readingOrder="2"/>
      <border diagonalUp="0" diagonalDown="0">
        <left/>
        <right/>
        <top style="medium">
          <color indexed="64"/>
        </top>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fill>
        <patternFill patternType="solid">
          <fgColor theme="9" tint="0.79998168889431442"/>
          <bgColor theme="9" tint="0.79998168889431442"/>
        </patternFill>
      </fill>
      <alignment horizontal="right"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theme="1"/>
        <name val="B Mitra"/>
        <scheme val="none"/>
      </font>
      <fill>
        <patternFill patternType="solid">
          <fgColor theme="4" tint="0.79998168889431442"/>
          <bgColor theme="4" tint="0.79998168889431442"/>
        </patternFill>
      </fill>
      <alignment horizontal="general" vertical="center" textRotation="0" wrapText="1" indent="0" justifyLastLine="0" shrinkToFit="0" readingOrder="2"/>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border diagonalUp="0" diagonalDown="0">
        <left/>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font>
        <b/>
        <i val="0"/>
        <strike val="0"/>
        <condense val="0"/>
        <extend val="0"/>
        <outline val="0"/>
        <shadow val="0"/>
        <u val="none"/>
        <vertAlign val="baseline"/>
        <sz val="11"/>
        <color theme="1"/>
        <name val="B Mitra"/>
        <scheme val="none"/>
      </font>
      <alignment horizontal="right" vertical="center" textRotation="0" wrapText="1" indent="0" justifyLastLine="0" shrinkToFit="0" readingOrder="2"/>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right"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theme="1"/>
        <name val="B Mitra"/>
        <scheme val="none"/>
      </font>
      <alignment horizontal="right" vertical="center" textRotation="0" wrapText="1" indent="0" justifyLastLine="0" shrinkToFit="0" readingOrder="2"/>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border diagonalUp="0" diagonalDown="0" outline="0">
        <left/>
        <right/>
        <top style="medium">
          <color indexed="64"/>
        </top>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theme="1"/>
        <name val="B Mitra"/>
        <scheme val="none"/>
      </font>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border diagonalUp="0" diagonalDown="0">
        <left/>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B Mitra"/>
        <scheme val="none"/>
      </font>
      <alignment horizontal="general" vertical="center" textRotation="0" wrapText="1" indent="0" justifyLastLine="0" shrinkToFit="0" readingOrder="2"/>
    </dxf>
    <dxf>
      <border outline="0">
        <bottom style="medium">
          <color indexed="64"/>
        </bottom>
      </border>
    </dxf>
    <dxf>
      <font>
        <b/>
        <i val="0"/>
        <strike val="0"/>
        <condense val="0"/>
        <extend val="0"/>
        <outline val="0"/>
        <shadow val="0"/>
        <u val="none"/>
        <vertAlign val="baseline"/>
        <sz val="11"/>
        <color theme="1"/>
        <name val="B Mitra"/>
        <scheme val="none"/>
      </font>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1"/>
        <name val="B Mitra"/>
        <scheme val="none"/>
      </font>
    </dxf>
  </dxfs>
  <tableStyles count="0" defaultTableStyle="TableStyleMedium2" defaultPivotStyle="PivotStyleLight16"/>
  <colors>
    <mruColors>
      <color rgb="FF996600"/>
      <color rgb="FF00FF99"/>
      <color rgb="FF66FFFF"/>
      <color rgb="FF66FF99"/>
      <color rgb="FFFF99FF"/>
      <color rgb="FF000099"/>
      <color rgb="FF996633"/>
      <color rgb="FFFFFF00"/>
      <color rgb="FFFE02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142877</xdr:colOff>
      <xdr:row>1</xdr:row>
      <xdr:rowOff>30954</xdr:rowOff>
    </xdr:from>
    <xdr:ext cx="8103393" cy="2493171"/>
    <xdr:sp macro="" textlink="">
      <xdr:nvSpPr>
        <xdr:cNvPr id="2" name="TextBox 1"/>
        <xdr:cNvSpPr txBox="1"/>
      </xdr:nvSpPr>
      <xdr:spPr>
        <a:xfrm>
          <a:off x="9936222824" y="411954"/>
          <a:ext cx="8103393" cy="2493171"/>
        </a:xfrm>
        <a:prstGeom prst="rect">
          <a:avLst/>
        </a:prstGeom>
        <a:solidFill>
          <a:schemeClr val="accent1">
            <a:lumMod val="40000"/>
            <a:lumOff val="60000"/>
          </a:schemeClr>
        </a:solidFill>
        <a:ln w="41275"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1" anchor="t">
          <a:noAutofit/>
        </a:bodyPr>
        <a:lstStyle/>
        <a:p>
          <a:pPr marL="0" indent="0" algn="r" rtl="1"/>
          <a:r>
            <a:rPr lang="fa-IR" sz="1100">
              <a:solidFill>
                <a:schemeClr val="tx1"/>
              </a:solidFill>
              <a:latin typeface="+mn-lt"/>
              <a:ea typeface="+mn-ea"/>
              <a:cs typeface="B Titr" panose="00000700000000000000" pitchFamily="2" charset="-78"/>
            </a:rPr>
            <a:t>درصورتی که در بخش توصیف موردی بررسی شده و وجود نداشته باشد از سرجمع امتیازات حذف و در بخش امتیاز های ممیزی نیز امتیاز به آن تعلق نمی گیرد</a:t>
          </a:r>
        </a:p>
        <a:p>
          <a:pPr algn="r" rtl="1"/>
          <a:r>
            <a:rPr lang="fa-IR" sz="1100">
              <a:solidFill>
                <a:srgbClr val="FF0000"/>
              </a:solidFill>
              <a:cs typeface="B Titr" panose="00000700000000000000" pitchFamily="2" charset="-78"/>
            </a:rPr>
            <a:t>وضعیت</a:t>
          </a:r>
          <a:r>
            <a:rPr lang="fa-IR" sz="1100" baseline="0">
              <a:solidFill>
                <a:srgbClr val="FF0000"/>
              </a:solidFill>
              <a:cs typeface="B Titr" panose="00000700000000000000" pitchFamily="2" charset="-78"/>
            </a:rPr>
            <a:t> هر یک از موارد در بخش توصیف :    </a:t>
          </a:r>
        </a:p>
        <a:p>
          <a:pPr marL="0" marR="0" lvl="0" indent="0" algn="r" defTabSz="914400" rtl="1" eaLnBrk="1" fontAlgn="auto" latinLnBrk="0" hangingPunct="1">
            <a:lnSpc>
              <a:spcPct val="100000"/>
            </a:lnSpc>
            <a:spcBef>
              <a:spcPts val="0"/>
            </a:spcBef>
            <a:spcAft>
              <a:spcPts val="0"/>
            </a:spcAft>
            <a:buClrTx/>
            <a:buSzTx/>
            <a:buFontTx/>
            <a:buNone/>
            <a:tabLst/>
            <a:defRPr/>
          </a:pPr>
          <a:r>
            <a:rPr lang="fa-IR" sz="1600" baseline="0">
              <a:solidFill>
                <a:srgbClr val="FF0000"/>
              </a:solidFill>
              <a:cs typeface="B Titr" panose="00000700000000000000" pitchFamily="2" charset="-78"/>
            </a:rPr>
            <a:t>الف)	</a:t>
          </a:r>
          <a:r>
            <a:rPr lang="en-US" sz="1600" baseline="0">
              <a:solidFill>
                <a:srgbClr val="FF0000"/>
              </a:solidFill>
              <a:cs typeface="B Titr" panose="00000700000000000000" pitchFamily="2" charset="-78"/>
            </a:rPr>
            <a:t>                  </a:t>
          </a:r>
          <a:r>
            <a:rPr kumimoji="0" lang="fa-IR" sz="2000" b="0" i="0" u="none" strike="noStrike" kern="0" cap="none" spc="0" normalizeH="0" baseline="0" noProof="0">
              <a:ln>
                <a:noFill/>
              </a:ln>
              <a:solidFill>
                <a:srgbClr val="FF0000"/>
              </a:solidFill>
              <a:effectLst/>
              <a:uLnTx/>
              <a:uFillTx/>
              <a:latin typeface="+mn-lt"/>
              <a:ea typeface="+mn-ea"/>
              <a:cs typeface="B Titr" panose="00000700000000000000" pitchFamily="2" charset="-78"/>
            </a:rPr>
            <a:t>ب)</a:t>
          </a:r>
          <a:endParaRPr lang="fa-IR" sz="1600" baseline="0">
            <a:solidFill>
              <a:srgbClr val="FF0000"/>
            </a:solidFill>
            <a:cs typeface="B Titr" panose="00000700000000000000" pitchFamily="2" charset="-78"/>
          </a:endParaRPr>
        </a:p>
        <a:p>
          <a:pPr algn="r" rtl="1"/>
          <a:r>
            <a:rPr lang="fa-IR" sz="1100" baseline="0">
              <a:cs typeface="B Titr" panose="00000700000000000000" pitchFamily="2" charset="-78"/>
            </a:rPr>
            <a:t> ارائه‏شده‏کامل‏یاناقص	</a:t>
          </a:r>
          <a:r>
            <a:rPr lang="fa-IR" sz="1100" baseline="0">
              <a:solidFill>
                <a:schemeClr val="tx1"/>
              </a:solidFill>
              <a:effectLst/>
              <a:latin typeface="+mn-lt"/>
              <a:ea typeface="+mn-ea"/>
              <a:cs typeface="B Titr" panose="00000700000000000000" pitchFamily="2" charset="-78"/>
            </a:rPr>
            <a:t>ارائه‏شده‏کامل‏یاناقص </a:t>
          </a:r>
          <a:r>
            <a:rPr lang="fa-IR" sz="800" baseline="0">
              <a:solidFill>
                <a:srgbClr val="C00000"/>
              </a:solidFill>
              <a:effectLst/>
              <a:latin typeface="+mn-lt"/>
              <a:ea typeface="+mn-ea"/>
              <a:cs typeface="B Titr" panose="00000700000000000000" pitchFamily="2" charset="-78"/>
            </a:rPr>
            <a:t>(امتیاز به نسبت کامل بوده تعلق می گیرد.)</a:t>
          </a:r>
          <a:endParaRPr lang="en-US" sz="800" baseline="0">
            <a:solidFill>
              <a:srgbClr val="C00000"/>
            </a:solidFill>
            <a:effectLst/>
            <a:latin typeface="+mn-lt"/>
            <a:ea typeface="+mn-ea"/>
            <a:cs typeface="B Titr" panose="00000700000000000000" pitchFamily="2" charset="-78"/>
          </a:endParaRPr>
        </a:p>
        <a:p>
          <a:pPr algn="r" rtl="1"/>
          <a:r>
            <a:rPr lang="fa-IR" sz="1100" baseline="0">
              <a:cs typeface="B Titr" panose="00000700000000000000" pitchFamily="2" charset="-78"/>
            </a:rPr>
            <a:t> ارائه‏نشده	</a:t>
          </a:r>
          <a:r>
            <a:rPr lang="en-US" sz="1100" baseline="0">
              <a:cs typeface="B Titr" panose="00000700000000000000" pitchFamily="2" charset="-78"/>
            </a:rPr>
            <a:t>                             </a:t>
          </a:r>
          <a:r>
            <a:rPr lang="fa-IR" sz="1100" baseline="0">
              <a:solidFill>
                <a:schemeClr val="tx1"/>
              </a:solidFill>
              <a:effectLst/>
              <a:latin typeface="+mn-lt"/>
              <a:ea typeface="+mn-ea"/>
              <a:cs typeface="B Titr" panose="00000700000000000000" pitchFamily="2" charset="-78"/>
            </a:rPr>
            <a:t>درمحیطوجودندارد </a:t>
          </a:r>
          <a:r>
            <a:rPr lang="fa-IR" sz="900" baseline="0">
              <a:solidFill>
                <a:srgbClr val="C00000"/>
              </a:solidFill>
              <a:effectLst/>
              <a:latin typeface="+mn-lt"/>
              <a:ea typeface="+mn-ea"/>
              <a:cs typeface="B Titr" panose="00000700000000000000" pitchFamily="2" charset="-78"/>
            </a:rPr>
            <a:t>(از سرجمع حذف و امتیاز ممیزی نیز صفر درج می شود.)</a:t>
          </a:r>
        </a:p>
        <a:p>
          <a:pPr marL="0" marR="0" lvl="0" indent="0" algn="r" defTabSz="914400" rtl="1" eaLnBrk="1" fontAlgn="auto" latinLnBrk="0" hangingPunct="1">
            <a:lnSpc>
              <a:spcPct val="100000"/>
            </a:lnSpc>
            <a:spcBef>
              <a:spcPts val="0"/>
            </a:spcBef>
            <a:spcAft>
              <a:spcPts val="0"/>
            </a:spcAft>
            <a:buClrTx/>
            <a:buSzTx/>
            <a:buFontTx/>
            <a:buNone/>
            <a:tabLst/>
            <a:defRPr/>
          </a:pPr>
          <a:r>
            <a:rPr lang="fa-IR" sz="1100" baseline="0">
              <a:solidFill>
                <a:schemeClr val="tx1"/>
              </a:solidFill>
              <a:effectLst/>
              <a:latin typeface="+mn-lt"/>
              <a:ea typeface="+mn-ea"/>
              <a:cs typeface="B Titr" panose="00000700000000000000" pitchFamily="2" charset="-78"/>
            </a:rPr>
            <a:t>	</a:t>
          </a:r>
          <a:r>
            <a:rPr lang="en-US" sz="1100" baseline="0">
              <a:solidFill>
                <a:schemeClr val="tx1"/>
              </a:solidFill>
              <a:effectLst/>
              <a:latin typeface="+mn-lt"/>
              <a:ea typeface="+mn-ea"/>
              <a:cs typeface="B Titr" panose="00000700000000000000" pitchFamily="2" charset="-78"/>
            </a:rPr>
            <a:t>                             </a:t>
          </a:r>
          <a:r>
            <a:rPr lang="fa-IR" sz="1100" baseline="0">
              <a:solidFill>
                <a:schemeClr val="tx1"/>
              </a:solidFill>
              <a:effectLst/>
              <a:latin typeface="+mn-lt"/>
              <a:ea typeface="+mn-ea"/>
              <a:cs typeface="B Titr" panose="00000700000000000000" pitchFamily="2" charset="-78"/>
            </a:rPr>
            <a:t>ارائه‏نشده</a:t>
          </a:r>
          <a:r>
            <a:rPr lang="fa-IR" sz="800" baseline="0">
              <a:solidFill>
                <a:schemeClr val="tx1"/>
              </a:solidFill>
              <a:effectLst/>
              <a:latin typeface="+mn-lt"/>
              <a:ea typeface="+mn-ea"/>
              <a:cs typeface="B Titr" panose="00000700000000000000" pitchFamily="2" charset="-78"/>
            </a:rPr>
            <a:t> </a:t>
          </a:r>
          <a:r>
            <a:rPr lang="fa-IR" sz="800" baseline="0">
              <a:solidFill>
                <a:srgbClr val="C00000"/>
              </a:solidFill>
              <a:effectLst/>
              <a:latin typeface="+mn-lt"/>
              <a:ea typeface="+mn-ea"/>
              <a:cs typeface="B Titr" panose="00000700000000000000" pitchFamily="2" charset="-78"/>
            </a:rPr>
            <a:t>(در این حالت حتی اگر در واقعیت آن مورد در محیط وجود نداشته باشد از سرجمع حذف نمی شود و لی امتیاز مربوطه توسط ممیز صفر درج می شود.)</a:t>
          </a:r>
          <a:endParaRPr lang="en-US" sz="800" baseline="0">
            <a:solidFill>
              <a:srgbClr val="C00000"/>
            </a:solidFill>
            <a:effectLst/>
            <a:latin typeface="+mn-lt"/>
            <a:ea typeface="+mn-ea"/>
            <a:cs typeface="B Titr" panose="00000700000000000000" pitchFamily="2" charset="-78"/>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lang="en-US" sz="800" baseline="0">
            <a:solidFill>
              <a:srgbClr val="C00000"/>
            </a:solidFill>
            <a:effectLst/>
            <a:latin typeface="+mn-lt"/>
            <a:ea typeface="+mn-ea"/>
            <a:cs typeface="B Titr" panose="00000700000000000000" pitchFamily="2" charset="-78"/>
          </a:endParaRPr>
        </a:p>
        <a:p>
          <a:pPr marL="0" marR="0" lvl="0" indent="0" algn="r" defTabSz="914400" rtl="1" eaLnBrk="1" fontAlgn="auto" latinLnBrk="0" hangingPunct="1">
            <a:lnSpc>
              <a:spcPct val="100000"/>
            </a:lnSpc>
            <a:spcBef>
              <a:spcPts val="0"/>
            </a:spcBef>
            <a:spcAft>
              <a:spcPts val="0"/>
            </a:spcAft>
            <a:buClrTx/>
            <a:buSzTx/>
            <a:buFontTx/>
            <a:buNone/>
            <a:tabLst/>
            <a:defRPr/>
          </a:pPr>
          <a:r>
            <a:rPr lang="fa-IR" sz="1200" baseline="0">
              <a:solidFill>
                <a:schemeClr val="tx1"/>
              </a:solidFill>
              <a:effectLst/>
              <a:latin typeface="+mn-lt"/>
              <a:ea typeface="+mn-ea"/>
              <a:cs typeface="B Titr" panose="00000700000000000000" pitchFamily="2" charset="-78"/>
            </a:rPr>
            <a:t>*در  ارائه اطلاعات کیفی و نقشه ها اخذ از سامانه </a:t>
          </a:r>
          <a:r>
            <a:rPr lang="en-US" sz="1200" b="1" baseline="0">
              <a:solidFill>
                <a:schemeClr val="tx1"/>
              </a:solidFill>
              <a:effectLst/>
              <a:latin typeface="+mn-lt"/>
              <a:ea typeface="+mn-ea"/>
              <a:cs typeface="B Titr" panose="00000700000000000000" pitchFamily="2" charset="-78"/>
            </a:rPr>
            <a:t>lims</a:t>
          </a:r>
          <a:r>
            <a:rPr lang="fa-IR" sz="1200" baseline="0">
              <a:solidFill>
                <a:schemeClr val="tx1"/>
              </a:solidFill>
              <a:effectLst/>
              <a:latin typeface="+mn-lt"/>
              <a:ea typeface="+mn-ea"/>
              <a:cs typeface="B Titr" panose="00000700000000000000" pitchFamily="2" charset="-78"/>
            </a:rPr>
            <a:t> مورد تاکید می باشد اما اگر به هر دلیلی امکان گزارش گیری از این سامانه موجود نبود ارائه اطلاعات با استناد به منابع دیگر بلامانع است</a:t>
          </a:r>
          <a:endParaRPr lang="fa-IR" sz="1200">
            <a:solidFill>
              <a:schemeClr val="tx1"/>
            </a:solidFill>
            <a:effectLst/>
            <a:cs typeface="B Titr" panose="00000700000000000000" pitchFamily="2" charset="-78"/>
          </a:endParaRPr>
        </a:p>
      </xdr:txBody>
    </xdr:sp>
    <xdr:clientData/>
  </xdr:oneCellAnchor>
</xdr:wsDr>
</file>

<file path=xl/tables/table1.xml><?xml version="1.0" encoding="utf-8"?>
<table xmlns="http://schemas.openxmlformats.org/spreadsheetml/2006/main" id="7" name="Table7" displayName="Table7" ref="AH6:AH9" totalsRowShown="0" headerRowDxfId="61" headerRowBorderDxfId="60" tableBorderDxfId="59" totalsRowBorderDxfId="58">
  <autoFilter ref="AH6:AH9"/>
  <tableColumns count="1">
    <tableColumn id="1" name="رویداد‏مخاطره‏آمیز"/>
  </tableColumns>
  <tableStyleInfo name="TableStyleLight16" showFirstColumn="0" showLastColumn="0" showRowStripes="1" showColumnStripes="0"/>
</table>
</file>

<file path=xl/tables/table10.xml><?xml version="1.0" encoding="utf-8"?>
<table xmlns="http://schemas.openxmlformats.org/spreadsheetml/2006/main" id="22" name="Table22" displayName="Table22" ref="R6:R7" totalsRowShown="0" headerRowDxfId="18" dataDxfId="16" headerRowBorderDxfId="17" tableBorderDxfId="15" totalsRowBorderDxfId="14">
  <autoFilter ref="R6:R7"/>
  <tableColumns count="1">
    <tableColumn id="1" name="وجود‏اقدام‏کنترلی‏برر‏سی‏نشده" dataDxfId="13"/>
  </tableColumns>
  <tableStyleInfo name="TableStyleLight13" showFirstColumn="0" showLastColumn="0" showRowStripes="1" showColumnStripes="0"/>
</table>
</file>

<file path=xl/tables/table11.xml><?xml version="1.0" encoding="utf-8"?>
<table xmlns="http://schemas.openxmlformats.org/spreadsheetml/2006/main" id="4" name="Table4" displayName="Table4" ref="AN6:AN8" totalsRowShown="0" dataDxfId="12" tableBorderDxfId="11">
  <autoFilter ref="AN6:AN8"/>
  <tableColumns count="1">
    <tableColumn id="1" name="ارائه‏شده‏کامل‏یاناقص" dataDxfId="10"/>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L6:AL7" totalsRowShown="0" dataDxfId="9" tableBorderDxfId="8">
  <autoFilter ref="AL6:AL7"/>
  <tableColumns count="1">
    <tableColumn id="1" name="درمحیطوجودندارد" dataDxfId="7"/>
  </tableColumns>
  <tableStyleInfo name="TableStyleLight10" showFirstColumn="0" showLastColumn="0" showRowStripes="1" showColumnStripes="0"/>
</table>
</file>

<file path=xl/tables/table13.xml><?xml version="1.0" encoding="utf-8"?>
<table xmlns="http://schemas.openxmlformats.org/spreadsheetml/2006/main" id="6" name="Table6" displayName="Table6" ref="AJ6:AJ7" totalsRowShown="0" dataDxfId="6" tableBorderDxfId="5">
  <autoFilter ref="AJ6:AJ7"/>
  <tableColumns count="1">
    <tableColumn id="1" name="ارائه‏نشده" dataDxfId="4"/>
  </tableColumns>
  <tableStyleInfo name="TableStyleMedium17" showFirstColumn="0" showLastColumn="0" showRowStripes="1" showColumnStripes="0"/>
</table>
</file>

<file path=xl/tables/table14.xml><?xml version="1.0" encoding="utf-8"?>
<table xmlns="http://schemas.openxmlformats.org/spreadsheetml/2006/main" id="3" name="Table3" displayName="Table3" ref="P6:P7" totalsRowShown="0" headerRowDxfId="3" dataDxfId="2" tableBorderDxfId="1">
  <autoFilter ref="P6:P7"/>
  <tableColumns count="1">
    <tableColumn id="1" name="اقدام‏کنترلی‏نیاز‏ندارد" dataDxfId="0"/>
  </tableColumns>
  <tableStyleInfo name="TableStyleMedium2" showFirstColumn="0" showLastColumn="0" showRowStripes="1" showColumnStripes="0"/>
</table>
</file>

<file path=xl/tables/table2.xml><?xml version="1.0" encoding="utf-8"?>
<table xmlns="http://schemas.openxmlformats.org/spreadsheetml/2006/main" id="9" name="Table9" displayName="Table9" ref="AF6:AF10" totalsRowShown="0" headerRowDxfId="57" dataDxfId="55" headerRowBorderDxfId="56" tableBorderDxfId="54" totalsRowBorderDxfId="53">
  <autoFilter ref="AF6:AF10"/>
  <tableColumns count="1">
    <tableColumn id="1" name="مخاطره‏وجود‏دارد" dataDxfId="52"/>
  </tableColumns>
  <tableStyleInfo name="TableStyleMedium3" showFirstColumn="0" showLastColumn="0" showRowStripes="1" showColumnStripes="0"/>
</table>
</file>

<file path=xl/tables/table3.xml><?xml version="1.0" encoding="utf-8"?>
<table xmlns="http://schemas.openxmlformats.org/spreadsheetml/2006/main" id="11" name="Table11" displayName="Table11" ref="AB6:AB7" totalsRowShown="0" headerRowDxfId="51" dataDxfId="49" headerRowBorderDxfId="50" tableBorderDxfId="48" totalsRowBorderDxfId="47">
  <autoFilter ref="AB6:AB7"/>
  <tableColumns count="1">
    <tableColumn id="1" name="وجود‏مخاطره‏بررسی‏نشده" dataDxfId="46"/>
  </tableColumns>
  <tableStyleInfo name="TableStyleMedium13" showFirstColumn="0" showLastColumn="0" showRowStripes="1" showColumnStripes="0"/>
</table>
</file>

<file path=xl/tables/table4.xml><?xml version="1.0" encoding="utf-8"?>
<table xmlns="http://schemas.openxmlformats.org/spreadsheetml/2006/main" id="12" name="Table12" displayName="Table12" ref="AD6:AD7" totalsRowShown="0" headerRowDxfId="45" dataDxfId="43" headerRowBorderDxfId="44" tableBorderDxfId="42">
  <autoFilter ref="AD6:AD7"/>
  <tableColumns count="1">
    <tableColumn id="1" name="مخاطره‏وجود‏ندارد" dataDxfId="41"/>
  </tableColumns>
  <tableStyleInfo name="TableStyleMedium5" showFirstColumn="0" showLastColumn="0" showRowStripes="1" showColumnStripes="0"/>
</table>
</file>

<file path=xl/tables/table5.xml><?xml version="1.0" encoding="utf-8"?>
<table xmlns="http://schemas.openxmlformats.org/spreadsheetml/2006/main" id="2" name="Table2" displayName="Table2" ref="AP6:AP9" totalsRowShown="0" headerRowDxfId="40" tableBorderDxfId="39">
  <autoFilter ref="AP6:AP9"/>
  <tableColumns count="1">
    <tableColumn id="1" name="توصیف"/>
  </tableColumns>
  <tableStyleInfo name="TableStyleDark3" showFirstColumn="0" showLastColumn="0" showRowStripes="1" showColumnStripes="0"/>
</table>
</file>

<file path=xl/tables/table6.xml><?xml version="1.0" encoding="utf-8"?>
<table xmlns="http://schemas.openxmlformats.org/spreadsheetml/2006/main" id="18" name="Table18" displayName="Table18" ref="Z6:Z11" totalsRowShown="0" headerRowDxfId="38" dataDxfId="36" headerRowBorderDxfId="37" tableBorderDxfId="35" totalsRowBorderDxfId="34">
  <autoFilter ref="Z6:Z11"/>
  <tableColumns count="1">
    <tableColumn id="1" name="اقدام‏کنترلی" dataDxfId="33"/>
  </tableColumns>
  <tableStyleInfo name="TableStyleMedium9" showFirstColumn="0" showLastColumn="0" showRowStripes="1" showColumnStripes="0"/>
</table>
</file>

<file path=xl/tables/table7.xml><?xml version="1.0" encoding="utf-8"?>
<table xmlns="http://schemas.openxmlformats.org/spreadsheetml/2006/main" id="19" name="Table19" displayName="Table19" ref="X6:X7" totalsRowShown="0" headerRowDxfId="32" dataDxfId="30" headerRowBorderDxfId="31" tableBorderDxfId="29" totalsRowBorderDxfId="28">
  <autoFilter ref="X6:X7"/>
  <tableColumns count="1">
    <tableColumn id="1" name="اقدام‏کنترلی‏وجود‏داردکافی‏است" dataDxfId="27"/>
  </tableColumns>
  <tableStyleInfo name="TableStyleLight17" showFirstColumn="0" showLastColumn="0" showRowStripes="1" showColumnStripes="0"/>
</table>
</file>

<file path=xl/tables/table8.xml><?xml version="1.0" encoding="utf-8"?>
<table xmlns="http://schemas.openxmlformats.org/spreadsheetml/2006/main" id="20" name="Table20" displayName="Table20" ref="V6:V8" totalsRowShown="0" headerRowDxfId="26" headerRowBorderDxfId="25" tableBorderDxfId="24" totalsRowBorderDxfId="23">
  <autoFilter ref="V6:V8"/>
  <tableColumns count="1">
    <tableColumn id="1" name="اقدام‏کنترلی‏وجود‏داردکافی‏نیست"/>
  </tableColumns>
  <tableStyleInfo name="TableStyleLight8" showFirstColumn="0" showLastColumn="0" showRowStripes="1" showColumnStripes="0"/>
</table>
</file>

<file path=xl/tables/table9.xml><?xml version="1.0" encoding="utf-8"?>
<table xmlns="http://schemas.openxmlformats.org/spreadsheetml/2006/main" id="21" name="Table21" displayName="Table21" ref="T6:T8" totalsRowShown="0" headerRowDxfId="22" headerRowBorderDxfId="21" tableBorderDxfId="20" totalsRowBorderDxfId="19">
  <autoFilter ref="T6:T8"/>
  <tableColumns count="1">
    <tableColumn id="1" name="اقدام‏کنترلی‏وجود‏ندارد"/>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rightToLeft="1" zoomScale="120" zoomScaleNormal="120" workbookViewId="0">
      <selection sqref="A1:XFD1"/>
    </sheetView>
  </sheetViews>
  <sheetFormatPr defaultRowHeight="15"/>
  <cols>
    <col min="1" max="1" width="9.42578125" customWidth="1"/>
    <col min="2" max="2" width="19.5703125" bestFit="1" customWidth="1"/>
    <col min="3" max="3" width="33.5703125" customWidth="1"/>
    <col min="4" max="4" width="20.28515625" bestFit="1" customWidth="1"/>
    <col min="5" max="5" width="17.42578125" customWidth="1"/>
  </cols>
  <sheetData>
    <row r="1" spans="2:6">
      <c r="B1" s="141" t="s">
        <v>332</v>
      </c>
      <c r="C1" s="141"/>
    </row>
    <row r="2" spans="2:6">
      <c r="B2" s="141"/>
      <c r="C2" s="141"/>
    </row>
    <row r="3" spans="2:6" ht="15.75" thickBot="1"/>
    <row r="4" spans="2:6" ht="16.5" thickBot="1">
      <c r="B4" s="593" t="s">
        <v>324</v>
      </c>
      <c r="C4" s="593"/>
      <c r="D4" s="593"/>
      <c r="E4" s="593"/>
    </row>
    <row r="5" spans="2:6" ht="16.5" thickBot="1">
      <c r="B5" s="348" t="s">
        <v>254</v>
      </c>
      <c r="C5" s="348" t="s">
        <v>227</v>
      </c>
      <c r="D5" s="348" t="s">
        <v>239</v>
      </c>
      <c r="E5" s="348" t="s">
        <v>261</v>
      </c>
    </row>
    <row r="6" spans="2:6" ht="48" thickBot="1">
      <c r="B6" s="592" t="s">
        <v>311</v>
      </c>
      <c r="C6" s="592" t="s">
        <v>260</v>
      </c>
      <c r="D6" s="367" t="s">
        <v>256</v>
      </c>
      <c r="E6" s="349" t="s">
        <v>296</v>
      </c>
    </row>
    <row r="7" spans="2:6" ht="32.25" thickBot="1">
      <c r="B7" s="592"/>
      <c r="C7" s="592"/>
      <c r="D7" s="594" t="s">
        <v>331</v>
      </c>
      <c r="E7" s="364" t="s">
        <v>262</v>
      </c>
    </row>
    <row r="8" spans="2:6" ht="32.25" thickBot="1">
      <c r="B8" s="592"/>
      <c r="C8" s="592"/>
      <c r="D8" s="595"/>
      <c r="E8" s="349" t="s">
        <v>257</v>
      </c>
    </row>
    <row r="9" spans="2:6" ht="32.25" thickBot="1">
      <c r="B9" s="592"/>
      <c r="C9" s="592"/>
      <c r="D9" s="349" t="s">
        <v>314</v>
      </c>
      <c r="E9" s="349" t="s">
        <v>257</v>
      </c>
    </row>
    <row r="10" spans="2:6" ht="32.25" thickBot="1">
      <c r="B10" s="349" t="s">
        <v>302</v>
      </c>
      <c r="C10" s="349" t="s">
        <v>258</v>
      </c>
      <c r="D10" s="361" t="s">
        <v>307</v>
      </c>
      <c r="E10" s="349" t="s">
        <v>296</v>
      </c>
    </row>
    <row r="11" spans="2:6" ht="32.25" thickBot="1">
      <c r="B11" s="349" t="s">
        <v>303</v>
      </c>
      <c r="C11" s="349" t="s">
        <v>312</v>
      </c>
      <c r="D11" s="349" t="s">
        <v>315</v>
      </c>
      <c r="E11" s="349" t="s">
        <v>257</v>
      </c>
    </row>
    <row r="13" spans="2:6" ht="15.75" thickBot="1"/>
    <row r="14" spans="2:6" ht="16.5" thickBot="1">
      <c r="B14" s="593" t="s">
        <v>253</v>
      </c>
      <c r="C14" s="593"/>
      <c r="D14" s="593"/>
      <c r="E14" s="593"/>
      <c r="F14" s="199"/>
    </row>
    <row r="15" spans="2:6" ht="16.5" thickBot="1">
      <c r="B15" s="348" t="s">
        <v>254</v>
      </c>
      <c r="C15" s="348" t="s">
        <v>227</v>
      </c>
      <c r="D15" s="348" t="s">
        <v>239</v>
      </c>
      <c r="E15" s="348" t="s">
        <v>255</v>
      </c>
      <c r="F15" s="199"/>
    </row>
    <row r="16" spans="2:6" ht="32.25" thickBot="1">
      <c r="B16" s="592" t="s">
        <v>304</v>
      </c>
      <c r="C16" s="592" t="s">
        <v>260</v>
      </c>
      <c r="D16" s="592" t="s">
        <v>325</v>
      </c>
      <c r="E16" s="349" t="s">
        <v>259</v>
      </c>
      <c r="F16" s="199"/>
    </row>
    <row r="17" spans="2:6" ht="31.5" customHeight="1" thickBot="1">
      <c r="B17" s="592"/>
      <c r="C17" s="592"/>
      <c r="D17" s="592"/>
      <c r="E17" s="349" t="s">
        <v>257</v>
      </c>
      <c r="F17" s="199"/>
    </row>
    <row r="18" spans="2:6" ht="31.5" customHeight="1" thickBot="1">
      <c r="B18" s="592"/>
      <c r="C18" s="592"/>
      <c r="D18" s="371" t="s">
        <v>327</v>
      </c>
      <c r="E18" s="367" t="s">
        <v>257</v>
      </c>
      <c r="F18" s="199"/>
    </row>
    <row r="19" spans="2:6" ht="32.25" thickBot="1">
      <c r="B19" s="592"/>
      <c r="C19" s="592"/>
      <c r="D19" s="349" t="s">
        <v>313</v>
      </c>
      <c r="E19" s="349" t="s">
        <v>328</v>
      </c>
      <c r="F19" s="199"/>
    </row>
    <row r="20" spans="2:6" ht="32.25" thickBot="1">
      <c r="B20" s="361" t="s">
        <v>302</v>
      </c>
      <c r="C20" s="349" t="s">
        <v>258</v>
      </c>
      <c r="D20" s="361" t="s">
        <v>319</v>
      </c>
      <c r="E20" s="349" t="s">
        <v>329</v>
      </c>
      <c r="F20" s="199"/>
    </row>
    <row r="21" spans="2:6" ht="32.25" thickBot="1">
      <c r="B21" s="361" t="s">
        <v>303</v>
      </c>
      <c r="C21" s="349" t="s">
        <v>300</v>
      </c>
      <c r="D21" s="349" t="s">
        <v>316</v>
      </c>
      <c r="E21" s="349" t="s">
        <v>301</v>
      </c>
    </row>
  </sheetData>
  <mergeCells count="8">
    <mergeCell ref="B16:B19"/>
    <mergeCell ref="C16:C19"/>
    <mergeCell ref="D16:D17"/>
    <mergeCell ref="B4:E4"/>
    <mergeCell ref="B6:B9"/>
    <mergeCell ref="C6:C9"/>
    <mergeCell ref="D7:D8"/>
    <mergeCell ref="B14:E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rightToLeft="1" zoomScale="71" zoomScaleNormal="71" workbookViewId="0">
      <pane ySplit="9" topLeftCell="A19" activePane="bottomLeft" state="frozen"/>
      <selection activeCell="B1" sqref="B1"/>
      <selection pane="bottomLeft" activeCell="O21" sqref="O21:Q21"/>
    </sheetView>
  </sheetViews>
  <sheetFormatPr defaultRowHeight="15"/>
  <cols>
    <col min="2" max="11" width="11.42578125" customWidth="1"/>
    <col min="12" max="12" width="10.85546875" bestFit="1" customWidth="1"/>
    <col min="13" max="13" width="9" style="492" bestFit="1" customWidth="1"/>
    <col min="14" max="14" width="19.85546875" style="13" customWidth="1"/>
    <col min="15" max="15" width="14.42578125" bestFit="1" customWidth="1"/>
    <col min="16" max="16" width="11.28515625" bestFit="1" customWidth="1"/>
    <col min="17" max="17" width="11.42578125" bestFit="1" customWidth="1"/>
  </cols>
  <sheetData>
    <row r="1" spans="1:20" ht="16.5" thickBot="1">
      <c r="B1" s="1145" t="s">
        <v>612</v>
      </c>
      <c r="C1" s="1146"/>
      <c r="D1" s="1146"/>
      <c r="E1" s="1147"/>
      <c r="N1"/>
    </row>
    <row r="2" spans="1:20" ht="15.75" thickBot="1"/>
    <row r="3" spans="1:20" ht="50.25" customHeight="1" thickBot="1">
      <c r="B3" s="1304" t="s">
        <v>67</v>
      </c>
      <c r="C3" s="1305"/>
      <c r="D3" s="1305"/>
      <c r="E3" s="1305"/>
      <c r="F3" s="1305"/>
      <c r="G3" s="1305"/>
      <c r="H3" s="1306"/>
      <c r="I3" s="8"/>
      <c r="J3" s="8"/>
      <c r="K3" s="8"/>
      <c r="L3" s="8"/>
      <c r="M3" s="578" t="s">
        <v>252</v>
      </c>
      <c r="N3" s="12"/>
      <c r="O3" s="8"/>
      <c r="P3" s="8"/>
      <c r="Q3" s="8"/>
    </row>
    <row r="4" spans="1:20" ht="22.5" customHeight="1" thickBot="1">
      <c r="B4" s="1307" t="s">
        <v>89</v>
      </c>
      <c r="C4" s="1308"/>
      <c r="D4" s="1308"/>
      <c r="E4" s="1308"/>
      <c r="F4" s="1308"/>
      <c r="G4" s="1308"/>
      <c r="H4" s="1309"/>
      <c r="M4" s="4" t="s">
        <v>56</v>
      </c>
    </row>
    <row r="5" spans="1:20" ht="23.25" thickBot="1">
      <c r="B5" s="1310" t="s">
        <v>59</v>
      </c>
      <c r="C5" s="1311"/>
      <c r="D5" s="1311"/>
      <c r="E5" s="1311"/>
      <c r="F5" s="1311"/>
      <c r="G5" s="1311"/>
      <c r="H5" s="1312"/>
      <c r="M5" s="4" t="s">
        <v>57</v>
      </c>
    </row>
    <row r="6" spans="1:20" ht="23.25" thickBot="1">
      <c r="B6" s="1313" t="s">
        <v>60</v>
      </c>
      <c r="C6" s="1314"/>
      <c r="D6" s="1314"/>
      <c r="E6" s="1314"/>
      <c r="F6" s="1314"/>
      <c r="G6" s="1314"/>
      <c r="H6" s="1315"/>
      <c r="M6" s="5" t="s">
        <v>644</v>
      </c>
    </row>
    <row r="7" spans="1:20" ht="26.25" thickBot="1">
      <c r="M7" s="500"/>
    </row>
    <row r="8" spans="1:20" ht="58.5" customHeight="1">
      <c r="B8" s="1278" t="s">
        <v>247</v>
      </c>
      <c r="C8" s="1279"/>
      <c r="D8" s="1279"/>
      <c r="E8" s="1279"/>
      <c r="F8" s="1279"/>
      <c r="G8" s="1279"/>
      <c r="H8" s="1279"/>
      <c r="I8" s="1279"/>
      <c r="J8" s="1279"/>
      <c r="K8" s="1280"/>
      <c r="L8" s="1298" t="s">
        <v>265</v>
      </c>
      <c r="M8" s="1298" t="s">
        <v>264</v>
      </c>
      <c r="N8" s="1300" t="s">
        <v>5</v>
      </c>
      <c r="O8" s="1276" t="s">
        <v>268</v>
      </c>
      <c r="P8" s="1276" t="s">
        <v>266</v>
      </c>
      <c r="Q8" s="1302" t="s">
        <v>267</v>
      </c>
      <c r="R8" s="1292" t="s">
        <v>4</v>
      </c>
      <c r="S8" s="1293"/>
      <c r="T8" s="1294"/>
    </row>
    <row r="9" spans="1:20" ht="29.25" customHeight="1" thickBot="1">
      <c r="B9" s="1281"/>
      <c r="C9" s="1282"/>
      <c r="D9" s="1282"/>
      <c r="E9" s="1282"/>
      <c r="F9" s="1282"/>
      <c r="G9" s="1282"/>
      <c r="H9" s="1282"/>
      <c r="I9" s="1282"/>
      <c r="J9" s="1282"/>
      <c r="K9" s="1283"/>
      <c r="L9" s="1299"/>
      <c r="M9" s="1299"/>
      <c r="N9" s="1301"/>
      <c r="O9" s="1277"/>
      <c r="P9" s="1277"/>
      <c r="Q9" s="1303"/>
      <c r="R9" s="1295"/>
      <c r="S9" s="1296"/>
      <c r="T9" s="1297"/>
    </row>
    <row r="10" spans="1:20" ht="42.75" customHeight="1" thickBot="1">
      <c r="A10" s="16"/>
      <c r="B10" s="1286" t="s">
        <v>289</v>
      </c>
      <c r="C10" s="1287"/>
      <c r="D10" s="1287"/>
      <c r="E10" s="1287"/>
      <c r="F10" s="1287"/>
      <c r="G10" s="1287"/>
      <c r="H10" s="1287"/>
      <c r="I10" s="1287"/>
      <c r="J10" s="1287"/>
      <c r="K10" s="1288"/>
      <c r="L10" s="785"/>
      <c r="M10" s="786"/>
      <c r="N10" s="70"/>
      <c r="O10" s="70"/>
      <c r="P10" s="70"/>
      <c r="Q10" s="72"/>
      <c r="R10" s="66"/>
      <c r="S10" s="67"/>
      <c r="T10" s="68"/>
    </row>
    <row r="11" spans="1:20" ht="19.5">
      <c r="A11" s="16"/>
      <c r="B11" s="1289" t="s">
        <v>61</v>
      </c>
      <c r="C11" s="1290"/>
      <c r="D11" s="1290"/>
      <c r="E11" s="1290"/>
      <c r="F11" s="1290"/>
      <c r="G11" s="1290"/>
      <c r="H11" s="1290"/>
      <c r="I11" s="1290"/>
      <c r="J11" s="1290"/>
      <c r="K11" s="1291"/>
      <c r="L11" s="27" t="s">
        <v>481</v>
      </c>
      <c r="M11" s="501" t="s">
        <v>56</v>
      </c>
      <c r="N11" s="47">
        <v>150</v>
      </c>
      <c r="O11" s="33"/>
      <c r="P11" s="33"/>
      <c r="Q11" s="449"/>
      <c r="R11" s="897"/>
      <c r="S11" s="897"/>
      <c r="T11" s="898"/>
    </row>
    <row r="12" spans="1:20" ht="19.5">
      <c r="A12" s="16"/>
      <c r="B12" s="1272" t="s">
        <v>62</v>
      </c>
      <c r="C12" s="723"/>
      <c r="D12" s="723"/>
      <c r="E12" s="723"/>
      <c r="F12" s="723"/>
      <c r="G12" s="723"/>
      <c r="H12" s="723"/>
      <c r="I12" s="723"/>
      <c r="J12" s="723"/>
      <c r="K12" s="724"/>
      <c r="L12" s="27" t="s">
        <v>481</v>
      </c>
      <c r="M12" s="501" t="s">
        <v>56</v>
      </c>
      <c r="N12" s="37">
        <v>150</v>
      </c>
      <c r="O12" s="31"/>
      <c r="P12" s="31"/>
      <c r="Q12" s="450"/>
      <c r="R12" s="630"/>
      <c r="S12" s="630"/>
      <c r="T12" s="631"/>
    </row>
    <row r="13" spans="1:20" ht="20.25" thickBot="1">
      <c r="A13" s="16"/>
      <c r="B13" s="1272" t="s">
        <v>63</v>
      </c>
      <c r="C13" s="723"/>
      <c r="D13" s="723"/>
      <c r="E13" s="723"/>
      <c r="F13" s="723"/>
      <c r="G13" s="723"/>
      <c r="H13" s="723"/>
      <c r="I13" s="723"/>
      <c r="J13" s="723"/>
      <c r="K13" s="724"/>
      <c r="L13" s="27" t="s">
        <v>481</v>
      </c>
      <c r="M13" s="501" t="s">
        <v>56</v>
      </c>
      <c r="N13" s="38">
        <v>100</v>
      </c>
      <c r="O13" s="31"/>
      <c r="P13" s="31"/>
      <c r="Q13" s="450"/>
      <c r="R13" s="630"/>
      <c r="S13" s="630"/>
      <c r="T13" s="631"/>
    </row>
    <row r="14" spans="1:20" ht="19.5">
      <c r="A14" s="16"/>
      <c r="B14" s="1272" t="s">
        <v>484</v>
      </c>
      <c r="C14" s="723"/>
      <c r="D14" s="723"/>
      <c r="E14" s="723"/>
      <c r="F14" s="723"/>
      <c r="G14" s="723"/>
      <c r="H14" s="723"/>
      <c r="I14" s="723"/>
      <c r="J14" s="723"/>
      <c r="K14" s="724"/>
      <c r="L14" s="136" t="s">
        <v>246</v>
      </c>
      <c r="M14" s="501" t="s">
        <v>56</v>
      </c>
      <c r="N14" s="47">
        <v>150</v>
      </c>
      <c r="O14" s="16"/>
      <c r="P14" s="16"/>
      <c r="Q14" s="476"/>
      <c r="R14" s="630"/>
      <c r="S14" s="630"/>
      <c r="T14" s="631"/>
    </row>
    <row r="15" spans="1:20" ht="19.5">
      <c r="A15" s="16"/>
      <c r="B15" s="1272" t="s">
        <v>477</v>
      </c>
      <c r="C15" s="723"/>
      <c r="D15" s="723"/>
      <c r="E15" s="723"/>
      <c r="F15" s="723"/>
      <c r="G15" s="723"/>
      <c r="H15" s="723"/>
      <c r="I15" s="723"/>
      <c r="J15" s="723"/>
      <c r="K15" s="724"/>
      <c r="L15" s="136" t="s">
        <v>246</v>
      </c>
      <c r="M15" s="501" t="s">
        <v>56</v>
      </c>
      <c r="N15" s="37">
        <v>150</v>
      </c>
      <c r="O15" s="16"/>
      <c r="P15" s="16"/>
      <c r="Q15" s="476"/>
      <c r="R15" s="630"/>
      <c r="S15" s="630"/>
      <c r="T15" s="631"/>
    </row>
    <row r="16" spans="1:20" ht="37.5" customHeight="1" thickBot="1">
      <c r="A16" s="16"/>
      <c r="B16" s="756" t="s">
        <v>485</v>
      </c>
      <c r="C16" s="1284"/>
      <c r="D16" s="1284"/>
      <c r="E16" s="1284"/>
      <c r="F16" s="1284"/>
      <c r="G16" s="1284"/>
      <c r="H16" s="1284"/>
      <c r="I16" s="1284"/>
      <c r="J16" s="1284"/>
      <c r="K16" s="1285"/>
      <c r="L16" s="136" t="s">
        <v>246</v>
      </c>
      <c r="M16" s="501" t="s">
        <v>56</v>
      </c>
      <c r="N16" s="38">
        <v>100</v>
      </c>
      <c r="O16" s="16"/>
      <c r="P16" s="16"/>
      <c r="Q16" s="476"/>
      <c r="R16" s="630"/>
      <c r="S16" s="630"/>
      <c r="T16" s="631"/>
    </row>
    <row r="17" spans="1:20" ht="48.75" customHeight="1" thickBot="1">
      <c r="A17" s="16"/>
      <c r="B17" s="1273" t="s">
        <v>441</v>
      </c>
      <c r="C17" s="990"/>
      <c r="D17" s="990"/>
      <c r="E17" s="990"/>
      <c r="F17" s="990"/>
      <c r="G17" s="990"/>
      <c r="H17" s="990"/>
      <c r="I17" s="990"/>
      <c r="J17" s="990"/>
      <c r="K17" s="991"/>
      <c r="L17" s="1274"/>
      <c r="M17" s="1275"/>
      <c r="N17" s="74"/>
      <c r="O17" s="73"/>
      <c r="P17" s="72"/>
      <c r="Q17" s="72"/>
      <c r="R17" s="70"/>
      <c r="S17" s="67"/>
      <c r="T17" s="71"/>
    </row>
    <row r="18" spans="1:20" ht="19.5">
      <c r="A18" s="16"/>
      <c r="B18" s="729" t="s">
        <v>64</v>
      </c>
      <c r="C18" s="729"/>
      <c r="D18" s="729"/>
      <c r="E18" s="729"/>
      <c r="F18" s="729"/>
      <c r="G18" s="729"/>
      <c r="H18" s="729"/>
      <c r="I18" s="729"/>
      <c r="J18" s="729"/>
      <c r="K18" s="730"/>
      <c r="L18" s="57" t="s">
        <v>246</v>
      </c>
      <c r="M18" s="501" t="s">
        <v>56</v>
      </c>
      <c r="N18" s="34">
        <v>100</v>
      </c>
      <c r="O18" s="3"/>
      <c r="P18" s="33"/>
      <c r="Q18" s="449"/>
      <c r="R18" s="897"/>
      <c r="S18" s="897"/>
      <c r="T18" s="898"/>
    </row>
    <row r="19" spans="1:20" ht="20.25" thickBot="1">
      <c r="A19" s="16"/>
      <c r="B19" s="1272" t="s">
        <v>65</v>
      </c>
      <c r="C19" s="723"/>
      <c r="D19" s="723"/>
      <c r="E19" s="723"/>
      <c r="F19" s="723"/>
      <c r="G19" s="723"/>
      <c r="H19" s="723"/>
      <c r="I19" s="723"/>
      <c r="J19" s="723"/>
      <c r="K19" s="724"/>
      <c r="L19" s="136" t="s">
        <v>246</v>
      </c>
      <c r="M19" s="501" t="s">
        <v>56</v>
      </c>
      <c r="N19" s="37">
        <v>100</v>
      </c>
      <c r="O19" s="31"/>
      <c r="P19" s="31"/>
      <c r="Q19" s="450"/>
      <c r="R19" s="888"/>
      <c r="S19" s="889"/>
      <c r="T19" s="890"/>
    </row>
    <row r="20" spans="1:20" ht="24.75" thickBot="1">
      <c r="A20" s="16"/>
      <c r="B20" s="940" t="s">
        <v>442</v>
      </c>
      <c r="C20" s="903"/>
      <c r="D20" s="903"/>
      <c r="E20" s="903"/>
      <c r="F20" s="903"/>
      <c r="G20" s="903"/>
      <c r="H20" s="903"/>
      <c r="I20" s="903"/>
      <c r="J20" s="903"/>
      <c r="K20" s="904"/>
      <c r="L20" s="785"/>
      <c r="M20" s="786"/>
      <c r="N20" s="70"/>
      <c r="O20" s="70"/>
      <c r="P20" s="70"/>
      <c r="Q20" s="72"/>
      <c r="R20" s="66"/>
      <c r="S20" s="69"/>
      <c r="T20" s="68"/>
    </row>
    <row r="21" spans="1:20" ht="20.25" thickBot="1">
      <c r="A21" s="16"/>
      <c r="B21" s="977" t="s">
        <v>248</v>
      </c>
      <c r="C21" s="978"/>
      <c r="D21" s="978"/>
      <c r="E21" s="978"/>
      <c r="F21" s="978"/>
      <c r="G21" s="978"/>
      <c r="H21" s="978"/>
      <c r="I21" s="978"/>
      <c r="J21" s="978"/>
      <c r="K21" s="979"/>
      <c r="L21" s="29" t="s">
        <v>246</v>
      </c>
      <c r="M21" s="501" t="s">
        <v>56</v>
      </c>
      <c r="N21" s="37">
        <v>500</v>
      </c>
      <c r="O21" s="33"/>
      <c r="P21" s="33"/>
      <c r="Q21" s="33"/>
      <c r="R21" s="630"/>
      <c r="S21" s="630"/>
      <c r="T21" s="631"/>
    </row>
    <row r="22" spans="1:20" ht="26.25" thickBot="1">
      <c r="B22" s="1270" t="s">
        <v>90</v>
      </c>
      <c r="C22" s="1271"/>
      <c r="D22" s="1271"/>
      <c r="E22" s="1271"/>
      <c r="F22" s="1271"/>
      <c r="G22" s="1271"/>
      <c r="H22" s="1271"/>
      <c r="I22" s="1271"/>
      <c r="J22" s="1271"/>
      <c r="K22" s="1271"/>
      <c r="L22" s="1271"/>
      <c r="M22" s="1271"/>
      <c r="N22" s="127">
        <f>SUM(N10:N21)</f>
        <v>1500</v>
      </c>
      <c r="O22" s="127">
        <f>SUM(O10:O21)</f>
        <v>0</v>
      </c>
      <c r="P22" s="127">
        <f>SUM(P11:P21)</f>
        <v>0</v>
      </c>
      <c r="Q22" s="127">
        <f>SUM(Q11:Q21)</f>
        <v>0</v>
      </c>
      <c r="R22" s="627"/>
      <c r="S22" s="628"/>
      <c r="T22" s="629"/>
    </row>
    <row r="23" spans="1:20" ht="16.5" thickBot="1">
      <c r="N23" s="124" t="s">
        <v>425</v>
      </c>
      <c r="O23" s="426">
        <f>$O$22*1500/$N$22</f>
        <v>0</v>
      </c>
      <c r="P23" s="427">
        <f>($P$22*1500)/$N$22</f>
        <v>0</v>
      </c>
      <c r="Q23" s="427">
        <f>$Q$22*1500/$N$22</f>
        <v>0</v>
      </c>
    </row>
    <row r="24" spans="1:20" ht="89.25" customHeight="1" thickBot="1">
      <c r="O24" s="374" t="s">
        <v>271</v>
      </c>
      <c r="P24" s="374" t="s">
        <v>269</v>
      </c>
      <c r="Q24" s="373" t="s">
        <v>330</v>
      </c>
    </row>
  </sheetData>
  <mergeCells count="39">
    <mergeCell ref="B1:E1"/>
    <mergeCell ref="R8:T9"/>
    <mergeCell ref="R11:T11"/>
    <mergeCell ref="M8:M9"/>
    <mergeCell ref="N8:N9"/>
    <mergeCell ref="O8:O9"/>
    <mergeCell ref="Q8:Q9"/>
    <mergeCell ref="B3:H3"/>
    <mergeCell ref="B4:H4"/>
    <mergeCell ref="B5:H5"/>
    <mergeCell ref="B6:H6"/>
    <mergeCell ref="L8:L9"/>
    <mergeCell ref="B12:K12"/>
    <mergeCell ref="B13:K13"/>
    <mergeCell ref="L17:M17"/>
    <mergeCell ref="P8:P9"/>
    <mergeCell ref="B8:K9"/>
    <mergeCell ref="B14:K14"/>
    <mergeCell ref="B15:K15"/>
    <mergeCell ref="B16:K16"/>
    <mergeCell ref="L10:M10"/>
    <mergeCell ref="B10:K10"/>
    <mergeCell ref="B11:K11"/>
    <mergeCell ref="R16:T16"/>
    <mergeCell ref="R22:T22"/>
    <mergeCell ref="B22:M22"/>
    <mergeCell ref="R21:T21"/>
    <mergeCell ref="R12:T12"/>
    <mergeCell ref="R18:T18"/>
    <mergeCell ref="R19:T19"/>
    <mergeCell ref="B21:K21"/>
    <mergeCell ref="R13:T13"/>
    <mergeCell ref="L20:M20"/>
    <mergeCell ref="B20:K20"/>
    <mergeCell ref="R14:T14"/>
    <mergeCell ref="R15:T15"/>
    <mergeCell ref="B19:K19"/>
    <mergeCell ref="B17:K17"/>
    <mergeCell ref="B18:K18"/>
  </mergeCells>
  <dataValidations count="1">
    <dataValidation type="list" allowBlank="1" showInputMessage="1" showErrorMessage="1" sqref="M11:M16 M18:M19 M21">
      <formula1>$M$4:$M$6</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rightToLeft="1" topLeftCell="H19" zoomScale="78" zoomScaleNormal="78" workbookViewId="0">
      <selection activeCell="O10" sqref="O10:Q24"/>
    </sheetView>
  </sheetViews>
  <sheetFormatPr defaultRowHeight="15"/>
  <cols>
    <col min="2" max="5" width="11.42578125" customWidth="1"/>
    <col min="6" max="6" width="23.42578125" customWidth="1"/>
    <col min="7" max="9" width="11.42578125" customWidth="1"/>
    <col min="10" max="10" width="23.42578125" customWidth="1"/>
    <col min="11" max="11" width="31.5703125" customWidth="1"/>
    <col min="12" max="12" width="18.5703125" customWidth="1"/>
    <col min="13" max="13" width="13.5703125" bestFit="1" customWidth="1"/>
    <col min="14" max="14" width="15.28515625" bestFit="1" customWidth="1"/>
    <col min="15" max="15" width="21.42578125" customWidth="1"/>
    <col min="16" max="16" width="17.5703125" customWidth="1"/>
    <col min="17" max="17" width="12" bestFit="1" customWidth="1"/>
  </cols>
  <sheetData>
    <row r="1" spans="1:20" ht="16.5" thickBot="1">
      <c r="B1" s="1145" t="s">
        <v>612</v>
      </c>
      <c r="C1" s="1146"/>
      <c r="D1" s="1146"/>
      <c r="E1" s="1147"/>
    </row>
    <row r="2" spans="1:20" ht="15.75" thickBot="1"/>
    <row r="3" spans="1:20" ht="54">
      <c r="M3" s="356" t="s">
        <v>290</v>
      </c>
    </row>
    <row r="4" spans="1:20" ht="18">
      <c r="M4" s="350" t="s">
        <v>56</v>
      </c>
    </row>
    <row r="5" spans="1:20" ht="18.75" thickBot="1">
      <c r="M5" s="351" t="s">
        <v>57</v>
      </c>
    </row>
    <row r="6" spans="1:20" ht="26.25" thickBot="1">
      <c r="M6" s="6"/>
    </row>
    <row r="7" spans="1:20" ht="30" thickBot="1">
      <c r="B7" s="1330" t="s">
        <v>66</v>
      </c>
      <c r="C7" s="1331"/>
      <c r="D7" s="1331"/>
      <c r="E7" s="1331"/>
      <c r="F7" s="1331"/>
      <c r="G7" s="1331"/>
      <c r="H7" s="1331"/>
      <c r="I7" s="1331"/>
      <c r="J7" s="1331"/>
      <c r="K7" s="1332"/>
      <c r="L7" s="1298" t="s">
        <v>265</v>
      </c>
      <c r="M7" s="210" t="s">
        <v>68</v>
      </c>
      <c r="N7" s="660" t="s">
        <v>91</v>
      </c>
      <c r="O7" s="661"/>
      <c r="P7" s="661"/>
      <c r="Q7" s="661"/>
      <c r="R7" s="661"/>
      <c r="S7" s="661"/>
      <c r="T7" s="662"/>
    </row>
    <row r="8" spans="1:20" ht="47.25" customHeight="1" thickBot="1">
      <c r="B8" s="1333"/>
      <c r="C8" s="1334"/>
      <c r="D8" s="1334"/>
      <c r="E8" s="1334"/>
      <c r="F8" s="1334"/>
      <c r="G8" s="1334"/>
      <c r="H8" s="1334"/>
      <c r="I8" s="1334"/>
      <c r="J8" s="1334"/>
      <c r="K8" s="1335"/>
      <c r="L8" s="1299"/>
      <c r="M8" s="231" t="s">
        <v>250</v>
      </c>
      <c r="N8" s="451" t="s">
        <v>5</v>
      </c>
      <c r="O8" s="353" t="s">
        <v>268</v>
      </c>
      <c r="P8" s="353" t="s">
        <v>266</v>
      </c>
      <c r="Q8" s="354" t="s">
        <v>267</v>
      </c>
      <c r="R8" s="1329" t="s">
        <v>4</v>
      </c>
      <c r="S8" s="843"/>
      <c r="T8" s="844"/>
    </row>
    <row r="9" spans="1:20" ht="27" thickBot="1">
      <c r="B9" s="1336" t="s">
        <v>690</v>
      </c>
      <c r="C9" s="1337"/>
      <c r="D9" s="1337"/>
      <c r="E9" s="1337"/>
      <c r="F9" s="1337"/>
      <c r="G9" s="1337"/>
      <c r="H9" s="1337"/>
      <c r="I9" s="1337"/>
      <c r="J9" s="1337"/>
      <c r="K9" s="1338"/>
      <c r="L9" s="465"/>
      <c r="M9" s="70"/>
      <c r="N9" s="125"/>
      <c r="O9" s="70"/>
      <c r="P9" s="70"/>
      <c r="Q9" s="70"/>
      <c r="R9" s="1339"/>
      <c r="S9" s="1339"/>
      <c r="T9" s="1340"/>
    </row>
    <row r="10" spans="1:20" ht="54.75" customHeight="1" thickBot="1">
      <c r="B10" s="1328" t="s">
        <v>444</v>
      </c>
      <c r="C10" s="1319"/>
      <c r="D10" s="1319"/>
      <c r="E10" s="1319"/>
      <c r="F10" s="1319"/>
      <c r="G10" s="1319"/>
      <c r="H10" s="1319"/>
      <c r="I10" s="1319"/>
      <c r="J10" s="1319"/>
      <c r="K10" s="1320"/>
      <c r="L10" s="40" t="s">
        <v>246</v>
      </c>
      <c r="M10" s="460" t="s">
        <v>56</v>
      </c>
      <c r="N10" s="4">
        <v>30</v>
      </c>
      <c r="O10" s="40"/>
      <c r="P10" s="40"/>
      <c r="Q10" s="33"/>
      <c r="R10" s="897"/>
      <c r="S10" s="897"/>
      <c r="T10" s="898"/>
    </row>
    <row r="11" spans="1:20" ht="27" thickBot="1">
      <c r="A11" s="16"/>
      <c r="B11" s="1328" t="s">
        <v>449</v>
      </c>
      <c r="C11" s="1319"/>
      <c r="D11" s="1319"/>
      <c r="E11" s="1319"/>
      <c r="F11" s="1319"/>
      <c r="G11" s="1319"/>
      <c r="H11" s="1319"/>
      <c r="I11" s="1319"/>
      <c r="J11" s="1319"/>
      <c r="K11" s="1320"/>
      <c r="L11" s="40" t="s">
        <v>246</v>
      </c>
      <c r="M11" s="460" t="s">
        <v>57</v>
      </c>
      <c r="N11" s="4">
        <v>50</v>
      </c>
      <c r="O11" s="40"/>
      <c r="P11" s="40"/>
      <c r="Q11" s="33"/>
      <c r="R11" s="897"/>
      <c r="S11" s="897"/>
      <c r="T11" s="898"/>
    </row>
    <row r="12" spans="1:20" ht="27" thickBot="1">
      <c r="A12" s="16"/>
      <c r="B12" s="1319" t="s">
        <v>140</v>
      </c>
      <c r="C12" s="1319"/>
      <c r="D12" s="1319"/>
      <c r="E12" s="1319"/>
      <c r="F12" s="1319"/>
      <c r="G12" s="1319"/>
      <c r="H12" s="1319"/>
      <c r="I12" s="1319"/>
      <c r="J12" s="1319"/>
      <c r="K12" s="1320"/>
      <c r="L12" s="40" t="s">
        <v>246</v>
      </c>
      <c r="M12" s="460" t="s">
        <v>56</v>
      </c>
      <c r="N12" s="4">
        <v>50</v>
      </c>
      <c r="O12" s="40"/>
      <c r="P12" s="40"/>
      <c r="Q12" s="31"/>
      <c r="R12" s="630"/>
      <c r="S12" s="630"/>
      <c r="T12" s="631"/>
    </row>
    <row r="13" spans="1:20" ht="27" thickBot="1">
      <c r="A13" s="16"/>
      <c r="B13" s="1325" t="s">
        <v>141</v>
      </c>
      <c r="C13" s="1326"/>
      <c r="D13" s="1326"/>
      <c r="E13" s="1326"/>
      <c r="F13" s="1326"/>
      <c r="G13" s="1326"/>
      <c r="H13" s="1326"/>
      <c r="I13" s="1326"/>
      <c r="J13" s="1326"/>
      <c r="K13" s="1327"/>
      <c r="L13" s="40" t="s">
        <v>246</v>
      </c>
      <c r="M13" s="460" t="s">
        <v>56</v>
      </c>
      <c r="N13" s="4">
        <v>50</v>
      </c>
      <c r="O13" s="40"/>
      <c r="P13" s="40"/>
      <c r="Q13" s="31"/>
      <c r="R13" s="630"/>
      <c r="S13" s="630"/>
      <c r="T13" s="631"/>
    </row>
    <row r="14" spans="1:20" ht="27" thickBot="1">
      <c r="A14" s="16"/>
      <c r="B14" s="1325" t="s">
        <v>176</v>
      </c>
      <c r="C14" s="1326"/>
      <c r="D14" s="1326"/>
      <c r="E14" s="1326"/>
      <c r="F14" s="1326"/>
      <c r="G14" s="1326"/>
      <c r="H14" s="1326"/>
      <c r="I14" s="1326"/>
      <c r="J14" s="1326"/>
      <c r="K14" s="1327"/>
      <c r="L14" s="40" t="s">
        <v>246</v>
      </c>
      <c r="M14" s="460" t="s">
        <v>56</v>
      </c>
      <c r="N14" s="39">
        <v>50</v>
      </c>
      <c r="O14" s="31"/>
      <c r="P14" s="31"/>
      <c r="Q14" s="31"/>
      <c r="R14" s="630"/>
      <c r="S14" s="630"/>
      <c r="T14" s="631"/>
    </row>
    <row r="15" spans="1:20" ht="46.5" customHeight="1" thickBot="1">
      <c r="A15" s="16"/>
      <c r="B15" s="1316" t="s">
        <v>432</v>
      </c>
      <c r="C15" s="1317"/>
      <c r="D15" s="1317"/>
      <c r="E15" s="1317"/>
      <c r="F15" s="1317"/>
      <c r="G15" s="1317"/>
      <c r="H15" s="1317"/>
      <c r="I15" s="1317"/>
      <c r="J15" s="1317"/>
      <c r="K15" s="1318"/>
      <c r="L15" s="40" t="s">
        <v>246</v>
      </c>
      <c r="M15" s="460" t="s">
        <v>56</v>
      </c>
      <c r="N15" s="31">
        <v>50</v>
      </c>
      <c r="O15" s="40"/>
      <c r="P15" s="40"/>
      <c r="Q15" s="31"/>
      <c r="R15" s="630"/>
      <c r="S15" s="630"/>
      <c r="T15" s="631"/>
    </row>
    <row r="16" spans="1:20" ht="27" thickBot="1">
      <c r="A16" s="16"/>
      <c r="B16" s="1325" t="s">
        <v>586</v>
      </c>
      <c r="C16" s="1326"/>
      <c r="D16" s="1326"/>
      <c r="E16" s="1326"/>
      <c r="F16" s="1326"/>
      <c r="G16" s="1326"/>
      <c r="H16" s="1326"/>
      <c r="I16" s="1326"/>
      <c r="J16" s="1326"/>
      <c r="K16" s="1327"/>
      <c r="L16" s="40" t="s">
        <v>587</v>
      </c>
      <c r="M16" s="460" t="s">
        <v>56</v>
      </c>
      <c r="N16" s="39">
        <v>20</v>
      </c>
      <c r="O16" s="31"/>
      <c r="P16" s="31"/>
      <c r="Q16" s="31"/>
      <c r="R16" s="630"/>
      <c r="S16" s="630"/>
      <c r="T16" s="631"/>
    </row>
    <row r="17" spans="1:20" ht="27" thickBot="1">
      <c r="A17" s="16"/>
      <c r="B17" s="1341" t="s">
        <v>691</v>
      </c>
      <c r="C17" s="1342"/>
      <c r="D17" s="1342"/>
      <c r="E17" s="1342"/>
      <c r="F17" s="1342"/>
      <c r="G17" s="1342"/>
      <c r="H17" s="1342"/>
      <c r="I17" s="1342"/>
      <c r="J17" s="1342"/>
      <c r="K17" s="1343"/>
      <c r="L17" s="465"/>
      <c r="M17" s="102"/>
      <c r="N17" s="126"/>
      <c r="O17" s="103"/>
      <c r="P17" s="103"/>
      <c r="Q17" s="103"/>
      <c r="R17" s="103"/>
      <c r="S17" s="103"/>
      <c r="T17" s="104"/>
    </row>
    <row r="18" spans="1:20" ht="27" thickBot="1">
      <c r="A18" s="16"/>
      <c r="B18" s="1319" t="s">
        <v>433</v>
      </c>
      <c r="C18" s="1319"/>
      <c r="D18" s="1319"/>
      <c r="E18" s="1319"/>
      <c r="F18" s="1319"/>
      <c r="G18" s="1319"/>
      <c r="H18" s="1319"/>
      <c r="I18" s="1319"/>
      <c r="J18" s="1319"/>
      <c r="K18" s="1320"/>
      <c r="L18" s="40" t="s">
        <v>246</v>
      </c>
      <c r="M18" s="460" t="s">
        <v>57</v>
      </c>
      <c r="N18" s="33">
        <v>100</v>
      </c>
      <c r="O18" s="32"/>
      <c r="P18" s="32"/>
      <c r="Q18" s="32"/>
      <c r="R18" s="897"/>
      <c r="S18" s="897"/>
      <c r="T18" s="898"/>
    </row>
    <row r="19" spans="1:20" ht="39.75" customHeight="1" thickBot="1">
      <c r="B19" s="1278" t="s">
        <v>692</v>
      </c>
      <c r="C19" s="1279"/>
      <c r="D19" s="1279"/>
      <c r="E19" s="1279"/>
      <c r="F19" s="1279"/>
      <c r="G19" s="1279"/>
      <c r="H19" s="1279"/>
      <c r="I19" s="1279"/>
      <c r="J19" s="1279"/>
      <c r="K19" s="1280"/>
      <c r="L19" s="470"/>
      <c r="M19" s="461"/>
      <c r="N19" s="126"/>
      <c r="O19" s="103"/>
      <c r="P19" s="103"/>
      <c r="Q19" s="103"/>
      <c r="R19" s="103"/>
      <c r="S19" s="103"/>
      <c r="T19" s="104"/>
    </row>
    <row r="20" spans="1:20" ht="27" thickBot="1">
      <c r="A20" s="16"/>
      <c r="B20" s="1319" t="s">
        <v>445</v>
      </c>
      <c r="C20" s="1319"/>
      <c r="D20" s="1319"/>
      <c r="E20" s="1319"/>
      <c r="F20" s="1319"/>
      <c r="G20" s="1319"/>
      <c r="H20" s="1319"/>
      <c r="I20" s="1319"/>
      <c r="J20" s="1319"/>
      <c r="K20" s="1320"/>
      <c r="L20" s="468" t="s">
        <v>246</v>
      </c>
      <c r="M20" s="460" t="s">
        <v>56</v>
      </c>
      <c r="N20" s="33">
        <v>50</v>
      </c>
      <c r="O20" s="43"/>
      <c r="P20" s="40"/>
      <c r="Q20" s="31"/>
      <c r="R20" s="630"/>
      <c r="S20" s="630"/>
      <c r="T20" s="631"/>
    </row>
    <row r="21" spans="1:20" ht="27" thickBot="1">
      <c r="A21" s="16"/>
      <c r="B21" s="1319" t="s">
        <v>446</v>
      </c>
      <c r="C21" s="1319"/>
      <c r="D21" s="1319"/>
      <c r="E21" s="1319"/>
      <c r="F21" s="1319"/>
      <c r="G21" s="1319"/>
      <c r="H21" s="1319"/>
      <c r="I21" s="1319"/>
      <c r="J21" s="1319"/>
      <c r="K21" s="1320"/>
      <c r="L21" s="468" t="s">
        <v>481</v>
      </c>
      <c r="M21" s="460" t="s">
        <v>56</v>
      </c>
      <c r="N21" s="33">
        <v>50</v>
      </c>
      <c r="O21" s="43"/>
      <c r="P21" s="40"/>
      <c r="Q21" s="39"/>
      <c r="R21" s="462"/>
      <c r="S21" s="462"/>
      <c r="T21" s="463"/>
    </row>
    <row r="22" spans="1:20" ht="27" thickBot="1">
      <c r="A22" s="16"/>
      <c r="B22" s="1319" t="s">
        <v>447</v>
      </c>
      <c r="C22" s="1319"/>
      <c r="D22" s="1319"/>
      <c r="E22" s="1319"/>
      <c r="F22" s="1319"/>
      <c r="G22" s="1319"/>
      <c r="H22" s="1319"/>
      <c r="I22" s="1319"/>
      <c r="J22" s="1319"/>
      <c r="K22" s="1320"/>
      <c r="L22" s="468" t="s">
        <v>355</v>
      </c>
      <c r="M22" s="460" t="s">
        <v>56</v>
      </c>
      <c r="N22" s="33">
        <v>50</v>
      </c>
      <c r="O22" s="43"/>
      <c r="P22" s="40"/>
      <c r="Q22" s="39"/>
      <c r="R22" s="462"/>
      <c r="S22" s="462"/>
      <c r="T22" s="463"/>
    </row>
    <row r="23" spans="1:20" ht="27" thickBot="1">
      <c r="A23" s="16"/>
      <c r="B23" s="1319" t="s">
        <v>448</v>
      </c>
      <c r="C23" s="1319"/>
      <c r="D23" s="1319"/>
      <c r="E23" s="1319"/>
      <c r="F23" s="1319"/>
      <c r="G23" s="1319"/>
      <c r="H23" s="1319"/>
      <c r="I23" s="1319"/>
      <c r="J23" s="1319"/>
      <c r="K23" s="1320"/>
      <c r="L23" s="468" t="s">
        <v>483</v>
      </c>
      <c r="M23" s="460" t="s">
        <v>56</v>
      </c>
      <c r="N23" s="33">
        <v>50</v>
      </c>
      <c r="O23" s="43"/>
      <c r="P23" s="40"/>
      <c r="Q23" s="39"/>
      <c r="R23" s="462"/>
      <c r="S23" s="462"/>
      <c r="T23" s="463"/>
    </row>
    <row r="24" spans="1:20" ht="27" thickBot="1">
      <c r="A24" s="16"/>
      <c r="B24" s="1323" t="s">
        <v>431</v>
      </c>
      <c r="C24" s="1323"/>
      <c r="D24" s="1323"/>
      <c r="E24" s="1323"/>
      <c r="F24" s="1323"/>
      <c r="G24" s="1323"/>
      <c r="H24" s="1323"/>
      <c r="I24" s="1323"/>
      <c r="J24" s="1323"/>
      <c r="K24" s="1324"/>
      <c r="L24" s="469" t="s">
        <v>246</v>
      </c>
      <c r="M24" s="460" t="s">
        <v>56</v>
      </c>
      <c r="N24" s="33">
        <v>100</v>
      </c>
      <c r="O24" s="42"/>
      <c r="P24" s="41"/>
      <c r="Q24" s="39"/>
      <c r="R24" s="208"/>
      <c r="S24" s="208"/>
      <c r="T24" s="209"/>
    </row>
    <row r="25" spans="1:20" ht="29.25" thickBot="1">
      <c r="B25" s="1278" t="s">
        <v>249</v>
      </c>
      <c r="C25" s="1279"/>
      <c r="D25" s="1279"/>
      <c r="E25" s="1279"/>
      <c r="F25" s="1279"/>
      <c r="G25" s="1279"/>
      <c r="H25" s="1279"/>
      <c r="I25" s="1279"/>
      <c r="J25" s="1279"/>
      <c r="K25" s="1280"/>
      <c r="L25" s="464"/>
      <c r="M25" s="102"/>
      <c r="N25" s="230"/>
      <c r="O25" s="103"/>
      <c r="P25" s="103"/>
      <c r="Q25" s="103"/>
      <c r="R25" s="103"/>
      <c r="S25" s="103"/>
      <c r="T25" s="104"/>
    </row>
    <row r="26" spans="1:20" ht="29.25" thickBot="1">
      <c r="B26" s="1321" t="s">
        <v>90</v>
      </c>
      <c r="C26" s="1322"/>
      <c r="D26" s="1322"/>
      <c r="E26" s="1322"/>
      <c r="F26" s="1322"/>
      <c r="G26" s="1322"/>
      <c r="H26" s="1322"/>
      <c r="I26" s="1322"/>
      <c r="J26" s="1322"/>
      <c r="K26" s="1322"/>
      <c r="L26" s="1322"/>
      <c r="M26" s="1322"/>
      <c r="N26" s="128">
        <v>700</v>
      </c>
      <c r="O26" s="129">
        <f>SUM(O9:O24)</f>
        <v>0</v>
      </c>
      <c r="P26" s="130">
        <f>SUM(P10:P25)</f>
        <v>0</v>
      </c>
      <c r="Q26" s="130">
        <f>SUM(Q10:Q25)</f>
        <v>0</v>
      </c>
      <c r="R26" s="627"/>
      <c r="S26" s="628"/>
      <c r="T26" s="629"/>
    </row>
    <row r="27" spans="1:20" ht="16.5" thickBot="1">
      <c r="N27" s="124" t="s">
        <v>425</v>
      </c>
      <c r="O27" s="375">
        <f>$O$26*700/$N$26</f>
        <v>0</v>
      </c>
      <c r="P27" s="375">
        <f>($P$26*700)/$N$26</f>
        <v>0</v>
      </c>
      <c r="Q27" s="375">
        <f>$Q$26*700/$N$26</f>
        <v>0</v>
      </c>
    </row>
    <row r="28" spans="1:20" ht="75" customHeight="1" thickBot="1">
      <c r="O28" s="374" t="s">
        <v>271</v>
      </c>
      <c r="P28" s="374" t="s">
        <v>269</v>
      </c>
      <c r="Q28" s="373" t="s">
        <v>330</v>
      </c>
    </row>
  </sheetData>
  <mergeCells count="34">
    <mergeCell ref="R9:T9"/>
    <mergeCell ref="B23:K23"/>
    <mergeCell ref="R18:T18"/>
    <mergeCell ref="R16:T16"/>
    <mergeCell ref="B17:K17"/>
    <mergeCell ref="B16:K16"/>
    <mergeCell ref="B1:E1"/>
    <mergeCell ref="R14:T14"/>
    <mergeCell ref="B14:K14"/>
    <mergeCell ref="B10:K10"/>
    <mergeCell ref="R10:T10"/>
    <mergeCell ref="L7:L8"/>
    <mergeCell ref="R8:T8"/>
    <mergeCell ref="B11:K11"/>
    <mergeCell ref="B7:K8"/>
    <mergeCell ref="N7:T7"/>
    <mergeCell ref="R13:T13"/>
    <mergeCell ref="R12:T12"/>
    <mergeCell ref="R11:T11"/>
    <mergeCell ref="B12:K12"/>
    <mergeCell ref="B13:K13"/>
    <mergeCell ref="B9:K9"/>
    <mergeCell ref="R26:T26"/>
    <mergeCell ref="B15:K15"/>
    <mergeCell ref="B18:K18"/>
    <mergeCell ref="R15:T15"/>
    <mergeCell ref="R20:T20"/>
    <mergeCell ref="B26:M26"/>
    <mergeCell ref="B24:K24"/>
    <mergeCell ref="B19:K19"/>
    <mergeCell ref="B25:K25"/>
    <mergeCell ref="B20:K20"/>
    <mergeCell ref="B21:K21"/>
    <mergeCell ref="B22:K22"/>
  </mergeCells>
  <dataValidations count="1">
    <dataValidation type="list" allowBlank="1" showInputMessage="1" showErrorMessage="1" sqref="M10:M16 M20:M24 M18">
      <formula1>$M$4:$M$5</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rightToLeft="1" topLeftCell="A16" workbookViewId="0">
      <selection activeCell="A8" sqref="A8"/>
    </sheetView>
  </sheetViews>
  <sheetFormatPr defaultRowHeight="15"/>
  <cols>
    <col min="4" max="4" width="55.42578125" customWidth="1"/>
    <col min="5" max="5" width="49" customWidth="1"/>
    <col min="6" max="6" width="15" customWidth="1"/>
    <col min="7" max="7" width="25.85546875" bestFit="1" customWidth="1"/>
  </cols>
  <sheetData>
    <row r="1" spans="1:7" ht="15.75" thickBot="1"/>
    <row r="2" spans="1:7" ht="18" thickBot="1">
      <c r="A2" s="357"/>
    </row>
    <row r="3" spans="1:7" ht="23.25" thickBot="1">
      <c r="A3" s="350" t="s">
        <v>56</v>
      </c>
      <c r="D3" s="1344" t="s">
        <v>413</v>
      </c>
      <c r="E3" s="1345"/>
    </row>
    <row r="4" spans="1:7" ht="18.75" thickBot="1">
      <c r="A4" s="351" t="s">
        <v>57</v>
      </c>
    </row>
    <row r="5" spans="1:7" ht="28.5" customHeight="1" thickBot="1">
      <c r="C5" s="411" t="s">
        <v>71</v>
      </c>
      <c r="D5" s="411" t="s">
        <v>359</v>
      </c>
      <c r="E5" s="411" t="s">
        <v>371</v>
      </c>
      <c r="F5" s="412" t="s">
        <v>414</v>
      </c>
      <c r="G5" s="411" t="s">
        <v>372</v>
      </c>
    </row>
    <row r="6" spans="1:7" ht="15.75" thickBot="1">
      <c r="C6" s="410">
        <v>1</v>
      </c>
      <c r="D6" s="392" t="s">
        <v>379</v>
      </c>
      <c r="E6" s="406" t="s">
        <v>370</v>
      </c>
      <c r="F6" s="409" t="s">
        <v>382</v>
      </c>
      <c r="G6" s="391"/>
    </row>
    <row r="7" spans="1:7" ht="32.25" thickBot="1">
      <c r="C7" s="410">
        <v>2</v>
      </c>
      <c r="D7" s="392" t="s">
        <v>358</v>
      </c>
      <c r="E7" s="392" t="s">
        <v>394</v>
      </c>
      <c r="F7" s="407" t="s">
        <v>382</v>
      </c>
      <c r="G7" s="391"/>
    </row>
    <row r="8" spans="1:7" ht="53.25" thickBot="1">
      <c r="C8" s="410">
        <v>3</v>
      </c>
      <c r="D8" s="392" t="s">
        <v>375</v>
      </c>
      <c r="E8" s="392" t="s">
        <v>392</v>
      </c>
      <c r="F8" s="407" t="s">
        <v>382</v>
      </c>
      <c r="G8" s="391"/>
    </row>
    <row r="9" spans="1:7" ht="63.75" thickBot="1">
      <c r="C9" s="410">
        <v>4</v>
      </c>
      <c r="D9" s="392" t="s">
        <v>374</v>
      </c>
      <c r="E9" s="392" t="s">
        <v>393</v>
      </c>
      <c r="F9" s="407" t="s">
        <v>382</v>
      </c>
      <c r="G9" s="391"/>
    </row>
    <row r="10" spans="1:7" ht="32.25" thickBot="1">
      <c r="C10" s="410">
        <v>5</v>
      </c>
      <c r="D10" s="392" t="s">
        <v>376</v>
      </c>
      <c r="E10" s="392" t="s">
        <v>373</v>
      </c>
      <c r="F10" s="407" t="s">
        <v>382</v>
      </c>
      <c r="G10" s="391"/>
    </row>
    <row r="11" spans="1:7" ht="21.75" thickBot="1">
      <c r="C11" s="410">
        <v>6</v>
      </c>
      <c r="D11" s="392" t="s">
        <v>360</v>
      </c>
      <c r="E11" s="392" t="s">
        <v>395</v>
      </c>
      <c r="F11" s="407" t="s">
        <v>382</v>
      </c>
      <c r="G11" s="391"/>
    </row>
    <row r="12" spans="1:7" ht="21.75" thickBot="1">
      <c r="C12" s="410">
        <v>7</v>
      </c>
      <c r="D12" s="392" t="s">
        <v>405</v>
      </c>
      <c r="E12" s="392" t="s">
        <v>395</v>
      </c>
      <c r="F12" s="407" t="s">
        <v>382</v>
      </c>
      <c r="G12" s="391"/>
    </row>
    <row r="13" spans="1:7" ht="21.75" thickBot="1">
      <c r="C13" s="410">
        <v>8</v>
      </c>
      <c r="D13" s="392" t="s">
        <v>408</v>
      </c>
      <c r="E13" s="392" t="s">
        <v>415</v>
      </c>
      <c r="F13" s="407" t="s">
        <v>383</v>
      </c>
      <c r="G13" s="391"/>
    </row>
    <row r="14" spans="1:7" ht="21.75" thickBot="1">
      <c r="C14" s="410">
        <v>9</v>
      </c>
      <c r="D14" s="392" t="s">
        <v>407</v>
      </c>
      <c r="E14" s="392" t="s">
        <v>416</v>
      </c>
      <c r="F14" s="407" t="s">
        <v>385</v>
      </c>
      <c r="G14" s="391"/>
    </row>
    <row r="15" spans="1:7" ht="21.75" thickBot="1">
      <c r="C15" s="410">
        <v>10</v>
      </c>
      <c r="D15" s="392" t="s">
        <v>406</v>
      </c>
      <c r="E15" s="392" t="s">
        <v>417</v>
      </c>
      <c r="F15" s="407" t="s">
        <v>384</v>
      </c>
      <c r="G15" s="391"/>
    </row>
    <row r="17" spans="3:7" s="28" customFormat="1" ht="15.75" thickBot="1">
      <c r="D17"/>
      <c r="E17"/>
      <c r="F17"/>
      <c r="G17"/>
    </row>
    <row r="18" spans="3:7" ht="15.75" thickBot="1">
      <c r="C18" s="413" t="s">
        <v>71</v>
      </c>
      <c r="D18" s="413" t="s">
        <v>386</v>
      </c>
      <c r="E18" s="413" t="s">
        <v>387</v>
      </c>
      <c r="F18" s="414" t="s">
        <v>390</v>
      </c>
      <c r="G18" s="413" t="s">
        <v>4</v>
      </c>
    </row>
    <row r="19" spans="3:7" ht="15.75" thickBot="1">
      <c r="C19" s="410">
        <v>1</v>
      </c>
      <c r="D19" s="392" t="s">
        <v>389</v>
      </c>
      <c r="E19" s="392" t="s">
        <v>377</v>
      </c>
      <c r="F19" s="407" t="s">
        <v>57</v>
      </c>
      <c r="G19" s="407"/>
    </row>
    <row r="20" spans="3:7" ht="27" customHeight="1" thickBot="1">
      <c r="C20" s="410">
        <v>2</v>
      </c>
      <c r="D20" s="392" t="s">
        <v>388</v>
      </c>
      <c r="E20" s="392" t="s">
        <v>409</v>
      </c>
      <c r="F20" s="407" t="s">
        <v>57</v>
      </c>
      <c r="G20" s="407"/>
    </row>
    <row r="21" spans="3:7" ht="15.75" thickBot="1">
      <c r="C21" s="410">
        <v>3</v>
      </c>
      <c r="D21" s="392" t="s">
        <v>418</v>
      </c>
      <c r="E21" s="392" t="s">
        <v>403</v>
      </c>
      <c r="F21" s="407" t="s">
        <v>57</v>
      </c>
      <c r="G21" s="407"/>
    </row>
    <row r="22" spans="3:7" ht="15.75" thickBot="1">
      <c r="C22" s="410">
        <v>4</v>
      </c>
      <c r="D22" s="392" t="s">
        <v>378</v>
      </c>
      <c r="E22" s="392" t="s">
        <v>399</v>
      </c>
      <c r="F22" s="407" t="s">
        <v>57</v>
      </c>
      <c r="G22" s="407"/>
    </row>
    <row r="23" spans="3:7" ht="21.75" thickBot="1">
      <c r="C23" s="410">
        <v>5</v>
      </c>
      <c r="D23" s="408" t="s">
        <v>381</v>
      </c>
      <c r="E23" s="392" t="s">
        <v>404</v>
      </c>
      <c r="F23" s="407" t="s">
        <v>57</v>
      </c>
      <c r="G23" s="407"/>
    </row>
    <row r="24" spans="3:7" ht="15.75" thickBot="1">
      <c r="C24" s="410">
        <v>6</v>
      </c>
      <c r="D24" s="408" t="s">
        <v>401</v>
      </c>
      <c r="E24" s="392" t="s">
        <v>400</v>
      </c>
      <c r="F24" s="407" t="s">
        <v>57</v>
      </c>
      <c r="G24" s="407"/>
    </row>
    <row r="25" spans="3:7" ht="21.75" thickBot="1">
      <c r="C25" s="410">
        <v>7</v>
      </c>
      <c r="D25" s="408" t="s">
        <v>380</v>
      </c>
      <c r="E25" s="392" t="s">
        <v>402</v>
      </c>
      <c r="F25" s="407" t="s">
        <v>57</v>
      </c>
      <c r="G25" s="407"/>
    </row>
    <row r="26" spans="3:7" ht="15.75" thickBot="1">
      <c r="C26" s="410">
        <v>8</v>
      </c>
      <c r="D26" s="408" t="s">
        <v>410</v>
      </c>
      <c r="E26" s="392" t="s">
        <v>411</v>
      </c>
      <c r="F26" s="407" t="s">
        <v>57</v>
      </c>
      <c r="G26" s="407"/>
    </row>
  </sheetData>
  <mergeCells count="1">
    <mergeCell ref="D3:E3"/>
  </mergeCells>
  <dataValidations count="1">
    <dataValidation type="list" allowBlank="1" showInputMessage="1" showErrorMessage="1" sqref="F19:F26">
      <formula1>$A$3:$A$4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17"/>
  <sheetViews>
    <sheetView rightToLeft="1" topLeftCell="Z1" workbookViewId="0">
      <selection activeCell="AK21" sqref="AK21"/>
    </sheetView>
  </sheetViews>
  <sheetFormatPr defaultRowHeight="15"/>
  <cols>
    <col min="4" max="4" width="21.140625" customWidth="1"/>
    <col min="6" max="6" width="23.42578125" customWidth="1"/>
    <col min="8" max="8" width="22.42578125" customWidth="1"/>
    <col min="10" max="10" width="22.42578125" bestFit="1" customWidth="1"/>
    <col min="11" max="11" width="8.85546875" customWidth="1"/>
    <col min="12" max="12" width="22" customWidth="1"/>
    <col min="14" max="14" width="22.42578125" bestFit="1" customWidth="1"/>
    <col min="15" max="15" width="22.42578125" customWidth="1"/>
    <col min="16" max="16" width="15.28515625" customWidth="1"/>
    <col min="17" max="17" width="4.5703125" customWidth="1"/>
    <col min="18" max="18" width="23.140625" customWidth="1"/>
    <col min="19" max="19" width="5.42578125" customWidth="1"/>
    <col min="20" max="20" width="17.42578125" customWidth="1"/>
    <col min="21" max="21" width="6.85546875" customWidth="1"/>
    <col min="22" max="22" width="23.5703125" customWidth="1"/>
    <col min="23" max="23" width="5.5703125" customWidth="1"/>
    <col min="24" max="24" width="23.42578125" customWidth="1"/>
    <col min="25" max="25" width="7.7109375" customWidth="1"/>
    <col min="26" max="26" width="25" customWidth="1"/>
    <col min="27" max="27" width="5.140625" customWidth="1"/>
    <col min="28" max="28" width="23.42578125" customWidth="1"/>
    <col min="29" max="29" width="6.140625" customWidth="1"/>
    <col min="30" max="30" width="15.140625" customWidth="1"/>
    <col min="31" max="31" width="6.28515625" customWidth="1"/>
    <col min="32" max="32" width="24.5703125" bestFit="1" customWidth="1"/>
    <col min="33" max="33" width="3.85546875" bestFit="1" customWidth="1"/>
    <col min="34" max="34" width="20.5703125" customWidth="1"/>
    <col min="35" max="35" width="5.28515625" customWidth="1"/>
    <col min="36" max="36" width="22.140625" bestFit="1" customWidth="1"/>
    <col min="37" max="37" width="5.140625" customWidth="1"/>
    <col min="38" max="38" width="17.42578125" customWidth="1"/>
    <col min="39" max="39" width="5.85546875" customWidth="1"/>
    <col min="40" max="40" width="18.5703125" customWidth="1"/>
    <col min="41" max="41" width="5.5703125" customWidth="1"/>
    <col min="42" max="42" width="18.5703125" customWidth="1"/>
  </cols>
  <sheetData>
    <row r="2" spans="2:42">
      <c r="B2" s="141" t="s">
        <v>332</v>
      </c>
      <c r="C2" s="141"/>
    </row>
    <row r="3" spans="2:42" ht="15.75" thickBot="1">
      <c r="B3" s="141"/>
      <c r="C3" s="141"/>
    </row>
    <row r="4" spans="2:42" ht="18.75" thickBot="1">
      <c r="D4" s="599" t="s">
        <v>244</v>
      </c>
      <c r="E4" s="600"/>
      <c r="F4" s="600"/>
      <c r="G4" s="600"/>
      <c r="H4" s="600"/>
      <c r="I4" s="600"/>
      <c r="J4" s="600"/>
      <c r="K4" s="600"/>
      <c r="L4" s="600"/>
      <c r="M4" s="600"/>
      <c r="N4" s="601"/>
      <c r="O4" s="369"/>
      <c r="P4" s="599" t="s">
        <v>238</v>
      </c>
      <c r="Q4" s="600"/>
      <c r="R4" s="600"/>
      <c r="S4" s="600"/>
      <c r="T4" s="600"/>
      <c r="U4" s="600"/>
      <c r="V4" s="600"/>
      <c r="W4" s="600"/>
      <c r="X4" s="600"/>
      <c r="Y4" s="600"/>
      <c r="Z4" s="601"/>
      <c r="AB4" s="596" t="s">
        <v>236</v>
      </c>
      <c r="AC4" s="597"/>
      <c r="AD4" s="597"/>
      <c r="AE4" s="597"/>
      <c r="AF4" s="597"/>
      <c r="AG4" s="597"/>
      <c r="AH4" s="598"/>
      <c r="AJ4" s="596" t="s">
        <v>237</v>
      </c>
      <c r="AK4" s="597"/>
      <c r="AL4" s="597"/>
      <c r="AM4" s="597"/>
      <c r="AN4" s="597"/>
      <c r="AO4" s="597"/>
      <c r="AP4" s="598"/>
    </row>
    <row r="5" spans="2:42" ht="15.75" thickBot="1"/>
    <row r="6" spans="2:42" ht="36.75" thickBot="1">
      <c r="D6" s="227" t="s">
        <v>318</v>
      </c>
      <c r="F6" s="228" t="s">
        <v>228</v>
      </c>
      <c r="H6" s="228" t="s">
        <v>224</v>
      </c>
      <c r="J6" s="228" t="s">
        <v>230</v>
      </c>
      <c r="L6" s="227" t="s">
        <v>229</v>
      </c>
      <c r="N6" s="215" t="s">
        <v>239</v>
      </c>
      <c r="O6" s="211"/>
      <c r="P6" s="211" t="s">
        <v>318</v>
      </c>
      <c r="R6" s="220" t="s">
        <v>228</v>
      </c>
      <c r="T6" s="220" t="s">
        <v>224</v>
      </c>
      <c r="V6" s="220" t="s">
        <v>230</v>
      </c>
      <c r="X6" s="216" t="s">
        <v>229</v>
      </c>
      <c r="Z6" s="215" t="s">
        <v>239</v>
      </c>
      <c r="AB6" s="202" t="s">
        <v>223</v>
      </c>
      <c r="AD6" s="206" t="s">
        <v>222</v>
      </c>
      <c r="AF6" s="202" t="s">
        <v>221</v>
      </c>
      <c r="AH6" s="202" t="s">
        <v>227</v>
      </c>
      <c r="AJ6" s="28" t="s">
        <v>305</v>
      </c>
      <c r="AL6" s="28" t="s">
        <v>317</v>
      </c>
      <c r="AN6" s="28" t="s">
        <v>306</v>
      </c>
      <c r="AP6" s="211" t="s">
        <v>226</v>
      </c>
    </row>
    <row r="7" spans="2:42" ht="36.75" thickBot="1">
      <c r="D7" s="229" t="s">
        <v>321</v>
      </c>
      <c r="F7" s="229" t="s">
        <v>243</v>
      </c>
      <c r="H7" s="229" t="s">
        <v>243</v>
      </c>
      <c r="J7" s="229" t="s">
        <v>242</v>
      </c>
      <c r="L7" s="229" t="s">
        <v>242</v>
      </c>
      <c r="N7" s="227" t="s">
        <v>229</v>
      </c>
      <c r="P7" s="211" t="s">
        <v>233</v>
      </c>
      <c r="R7" s="219" t="s">
        <v>235</v>
      </c>
      <c r="T7" s="218" t="s">
        <v>234</v>
      </c>
      <c r="V7" s="218" t="s">
        <v>234</v>
      </c>
      <c r="X7" s="217" t="s">
        <v>233</v>
      </c>
      <c r="Y7" s="199"/>
      <c r="Z7" s="204" t="s">
        <v>229</v>
      </c>
      <c r="AB7" s="205" t="s">
        <v>225</v>
      </c>
      <c r="AD7" s="368" t="s">
        <v>318</v>
      </c>
      <c r="AE7" s="199"/>
      <c r="AF7" s="204" t="s">
        <v>229</v>
      </c>
      <c r="AH7" s="200" t="s">
        <v>221</v>
      </c>
      <c r="AJ7" s="372" t="s">
        <v>223</v>
      </c>
      <c r="AL7" s="372" t="s">
        <v>232</v>
      </c>
      <c r="AN7" s="372" t="s">
        <v>221</v>
      </c>
      <c r="AP7" s="221" t="s">
        <v>306</v>
      </c>
    </row>
    <row r="8" spans="2:42" ht="36.75" thickBot="1">
      <c r="J8" s="229" t="s">
        <v>243</v>
      </c>
      <c r="L8" s="229" t="s">
        <v>243</v>
      </c>
      <c r="N8" s="228" t="s">
        <v>230</v>
      </c>
      <c r="T8" s="219" t="s">
        <v>235</v>
      </c>
      <c r="V8" s="219" t="s">
        <v>235</v>
      </c>
      <c r="Y8" s="199"/>
      <c r="Z8" s="204" t="s">
        <v>230</v>
      </c>
      <c r="AE8" s="199"/>
      <c r="AF8" s="204" t="s">
        <v>230</v>
      </c>
      <c r="AH8" s="201" t="s">
        <v>222</v>
      </c>
      <c r="AN8" s="472" t="s">
        <v>232</v>
      </c>
      <c r="AP8" s="212" t="s">
        <v>317</v>
      </c>
    </row>
    <row r="9" spans="2:42" ht="18.75" thickBot="1">
      <c r="N9" s="227" t="s">
        <v>224</v>
      </c>
      <c r="Y9" s="199"/>
      <c r="Z9" s="204" t="s">
        <v>224</v>
      </c>
      <c r="AE9" s="199"/>
      <c r="AF9" s="204" t="s">
        <v>224</v>
      </c>
      <c r="AH9" s="203" t="s">
        <v>223</v>
      </c>
      <c r="AP9" s="213" t="s">
        <v>305</v>
      </c>
    </row>
    <row r="10" spans="2:42" ht="15.75" customHeight="1" thickBot="1">
      <c r="N10" s="227" t="s">
        <v>318</v>
      </c>
      <c r="Z10" s="204" t="s">
        <v>318</v>
      </c>
      <c r="AE10" s="199"/>
      <c r="AF10" s="204" t="s">
        <v>228</v>
      </c>
      <c r="AJ10" s="214"/>
      <c r="AL10" s="214"/>
      <c r="AN10" s="214"/>
    </row>
    <row r="11" spans="2:42" ht="36.75" thickBot="1">
      <c r="N11" s="228" t="s">
        <v>228</v>
      </c>
      <c r="Z11" s="205" t="s">
        <v>228</v>
      </c>
      <c r="AE11" s="199"/>
      <c r="AJ11" s="214"/>
      <c r="AL11" s="214"/>
      <c r="AN11" s="214"/>
    </row>
    <row r="12" spans="2:42">
      <c r="AE12" s="199"/>
      <c r="AF12" s="365"/>
      <c r="AH12" s="366"/>
    </row>
    <row r="13" spans="2:42">
      <c r="AF13" s="365"/>
    </row>
    <row r="14" spans="2:42" ht="15.75" thickBot="1">
      <c r="AF14" s="365"/>
    </row>
    <row r="15" spans="2:42" ht="18.75" thickBot="1">
      <c r="AF15" s="365"/>
      <c r="AP15" s="380" t="s">
        <v>335</v>
      </c>
    </row>
    <row r="16" spans="2:42" ht="18.75" thickBot="1">
      <c r="AF16" s="365"/>
      <c r="AP16" s="362" t="s">
        <v>56</v>
      </c>
    </row>
    <row r="17" spans="42:42" ht="18.75" thickBot="1">
      <c r="AP17" s="363" t="s">
        <v>57</v>
      </c>
    </row>
  </sheetData>
  <sheetProtection formatCells="0" formatColumns="0" formatRows="0" insertColumns="0" insertRows="0" insertHyperlinks="0" deleteColumns="0" deleteRows="0" sort="0" autoFilter="0" pivotTables="0"/>
  <dataConsolidate/>
  <mergeCells count="4">
    <mergeCell ref="AB4:AH4"/>
    <mergeCell ref="AJ4:AP4"/>
    <mergeCell ref="P4:Z4"/>
    <mergeCell ref="D4:N4"/>
  </mergeCells>
  <pageMargins left="0.7" right="0.7" top="0.75" bottom="0.75"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rightToLeft="1" zoomScale="70" zoomScaleNormal="70" workbookViewId="0">
      <pane ySplit="3" topLeftCell="A19" activePane="bottomLeft" state="frozen"/>
      <selection pane="bottomLeft" activeCell="F21" sqref="F21:H21"/>
    </sheetView>
  </sheetViews>
  <sheetFormatPr defaultRowHeight="21"/>
  <cols>
    <col min="2" max="2" width="6.5703125" customWidth="1"/>
    <col min="3" max="3" width="24.85546875" customWidth="1"/>
    <col min="4" max="4" width="91.5703125" customWidth="1"/>
    <col min="5" max="5" width="12.42578125" style="140" bestFit="1" customWidth="1"/>
    <col min="6" max="6" width="12.42578125" style="140" customWidth="1"/>
    <col min="7" max="7" width="19.28515625" customWidth="1"/>
    <col min="8" max="8" width="8" customWidth="1"/>
    <col min="9" max="9" width="22.140625" customWidth="1"/>
    <col min="10" max="10" width="58.42578125" style="366" customWidth="1"/>
    <col min="12" max="14" width="9" customWidth="1"/>
  </cols>
  <sheetData>
    <row r="1" spans="2:10" ht="15">
      <c r="B1" s="141" t="s">
        <v>332</v>
      </c>
      <c r="C1" s="141"/>
      <c r="E1"/>
      <c r="F1"/>
    </row>
    <row r="2" spans="2:10" ht="21.75" thickBot="1"/>
    <row r="3" spans="2:10" ht="90.75" thickBot="1">
      <c r="B3" s="54" t="s">
        <v>71</v>
      </c>
      <c r="C3" s="611" t="s">
        <v>69</v>
      </c>
      <c r="D3" s="611"/>
      <c r="E3" s="435" t="s">
        <v>5</v>
      </c>
      <c r="F3" s="437" t="s">
        <v>430</v>
      </c>
      <c r="G3" s="437" t="s">
        <v>429</v>
      </c>
      <c r="H3" s="437" t="s">
        <v>341</v>
      </c>
      <c r="I3" s="478" t="s">
        <v>143</v>
      </c>
      <c r="J3" s="482" t="s">
        <v>491</v>
      </c>
    </row>
    <row r="4" spans="2:10" ht="35.25" customHeight="1">
      <c r="B4" s="612">
        <v>1</v>
      </c>
      <c r="C4" s="613" t="s">
        <v>419</v>
      </c>
      <c r="D4" s="441" t="s">
        <v>144</v>
      </c>
      <c r="E4" s="442">
        <v>1</v>
      </c>
      <c r="F4" s="443">
        <v>100</v>
      </c>
      <c r="G4" s="443">
        <f>'گام اول '!N24</f>
        <v>0</v>
      </c>
      <c r="H4" s="444">
        <f t="shared" ref="H4:H7" si="0">(G4*E4)/F4</f>
        <v>0</v>
      </c>
      <c r="I4" s="473"/>
      <c r="J4" s="484" t="s">
        <v>492</v>
      </c>
    </row>
    <row r="5" spans="2:10" ht="35.25" customHeight="1">
      <c r="B5" s="612"/>
      <c r="C5" s="614"/>
      <c r="D5" s="138" t="s">
        <v>145</v>
      </c>
      <c r="E5" s="139">
        <v>1</v>
      </c>
      <c r="F5" s="416">
        <v>100</v>
      </c>
      <c r="G5" s="416">
        <f>('گام اول '!N29+'گام اول '!N25)</f>
        <v>0</v>
      </c>
      <c r="H5" s="436">
        <f t="shared" si="0"/>
        <v>0</v>
      </c>
      <c r="I5" s="473"/>
      <c r="J5" s="484" t="s">
        <v>493</v>
      </c>
    </row>
    <row r="6" spans="2:10" ht="35.25" customHeight="1">
      <c r="B6" s="612"/>
      <c r="C6" s="614"/>
      <c r="D6" s="138" t="s">
        <v>412</v>
      </c>
      <c r="E6" s="139">
        <v>1</v>
      </c>
      <c r="F6" s="416">
        <v>100</v>
      </c>
      <c r="G6" s="416">
        <f>'گام اول '!N26</f>
        <v>0</v>
      </c>
      <c r="H6" s="436">
        <f t="shared" si="0"/>
        <v>0</v>
      </c>
      <c r="I6" s="473"/>
      <c r="J6" s="484" t="s">
        <v>494</v>
      </c>
    </row>
    <row r="7" spans="2:10" ht="35.25" customHeight="1">
      <c r="B7" s="612"/>
      <c r="C7" s="614"/>
      <c r="D7" s="138" t="s">
        <v>108</v>
      </c>
      <c r="E7" s="139">
        <v>1</v>
      </c>
      <c r="F7" s="416">
        <v>100</v>
      </c>
      <c r="G7" s="416">
        <f>'گام اول '!N27</f>
        <v>0</v>
      </c>
      <c r="H7" s="436">
        <f t="shared" si="0"/>
        <v>0</v>
      </c>
      <c r="I7" s="473"/>
      <c r="J7" s="484" t="s">
        <v>495</v>
      </c>
    </row>
    <row r="8" spans="2:10" ht="44.25" customHeight="1" thickBot="1">
      <c r="B8" s="612"/>
      <c r="C8" s="615"/>
      <c r="D8" s="445" t="s">
        <v>146</v>
      </c>
      <c r="E8" s="446">
        <v>3</v>
      </c>
      <c r="F8" s="447">
        <v>300</v>
      </c>
      <c r="G8" s="447">
        <f>'گام اول '!N28</f>
        <v>0</v>
      </c>
      <c r="H8" s="448">
        <f>(G8*E8)/F8</f>
        <v>0</v>
      </c>
      <c r="I8" s="473"/>
      <c r="J8" s="484" t="s">
        <v>496</v>
      </c>
    </row>
    <row r="9" spans="2:10" ht="45" customHeight="1" thickBot="1">
      <c r="B9" s="618">
        <v>2</v>
      </c>
      <c r="C9" s="616" t="s">
        <v>147</v>
      </c>
      <c r="D9" s="438" t="s">
        <v>420</v>
      </c>
      <c r="E9" s="439">
        <v>3</v>
      </c>
      <c r="F9" s="61">
        <f>'گام دوم '!L12+'گام دوم '!L83</f>
        <v>300</v>
      </c>
      <c r="G9" s="440">
        <f>'گام دوم '!O12+'گام دوم '!O83</f>
        <v>0</v>
      </c>
      <c r="H9" s="448">
        <f>(G9*E9)/F9</f>
        <v>0</v>
      </c>
      <c r="I9" s="479"/>
      <c r="J9" s="484" t="s">
        <v>497</v>
      </c>
    </row>
    <row r="10" spans="2:10" ht="73.5" customHeight="1" thickBot="1">
      <c r="B10" s="619"/>
      <c r="C10" s="616"/>
      <c r="D10" s="347" t="s">
        <v>174</v>
      </c>
      <c r="E10" s="139">
        <v>2</v>
      </c>
      <c r="F10" s="416">
        <f>SUM('گام دوم '!L15:L18,'گام دوم '!L24:L29,'گام دوم '!L31:L37,'گام دوم '!L39:L46)</f>
        <v>180</v>
      </c>
      <c r="G10" s="416">
        <f>SUM('گام دوم '!O15:O18,'گام دوم '!O24:O29,'گام دوم '!O31:O37,'گام دوم '!O39:O46)</f>
        <v>0</v>
      </c>
      <c r="H10" s="448">
        <f t="shared" ref="H10:H28" si="1">(G10*E10)/F10</f>
        <v>0</v>
      </c>
      <c r="I10" s="479"/>
      <c r="J10" s="484" t="s">
        <v>498</v>
      </c>
    </row>
    <row r="11" spans="2:10" ht="73.5" customHeight="1" thickBot="1">
      <c r="B11" s="619"/>
      <c r="C11" s="616"/>
      <c r="D11" s="347" t="s">
        <v>148</v>
      </c>
      <c r="E11" s="139">
        <v>4</v>
      </c>
      <c r="F11" s="416">
        <f>SUM(('گام دوم '!L49:L53,'گام دوم '!L55:L63,'گام دوم '!L65:L68,'گام دوم '!L70,'گام دوم '!L72:L76))</f>
        <v>400</v>
      </c>
      <c r="G11" s="416">
        <f>SUM('گام دوم '!O49:O53,'گام دوم '!O55:O63,'گام دوم '!O65:O68,'گام دوم '!O70,'گام دوم '!O72:O76)</f>
        <v>0</v>
      </c>
      <c r="H11" s="448">
        <f>(G11*E11)/F11</f>
        <v>0</v>
      </c>
      <c r="I11" s="479"/>
      <c r="J11" s="484" t="s">
        <v>499</v>
      </c>
    </row>
    <row r="12" spans="2:10" ht="73.5" customHeight="1" thickBot="1">
      <c r="B12" s="619"/>
      <c r="C12" s="616"/>
      <c r="D12" s="347" t="s">
        <v>149</v>
      </c>
      <c r="E12" s="591">
        <f>IF('گام دوم '!K79="درمحیطوجودندارد", 0, 2)</f>
        <v>2</v>
      </c>
      <c r="F12" s="590">
        <f>SUM('گام دوم '!L84:L101,'گام دوم '!L79:L81)</f>
        <v>200</v>
      </c>
      <c r="G12" s="590">
        <f>SUM('گام دوم '!O84:O101,'گام دوم '!O79:O81)</f>
        <v>0</v>
      </c>
      <c r="H12" s="448">
        <f>IF(E12=0,0,(G12*E12)/F12)</f>
        <v>0</v>
      </c>
      <c r="I12" s="479"/>
      <c r="J12" s="484" t="s">
        <v>500</v>
      </c>
    </row>
    <row r="13" spans="2:10" ht="73.5" customHeight="1" thickBot="1">
      <c r="B13" s="619"/>
      <c r="C13" s="616"/>
      <c r="D13" s="347" t="s">
        <v>486</v>
      </c>
      <c r="E13" s="139">
        <v>2</v>
      </c>
      <c r="F13" s="416">
        <f>SUM('گام دوم '!L125:L135,'گام دوم '!L137:L146,'گام دوم '!L148:L161,'گام دوم '!L163:L166)</f>
        <v>200</v>
      </c>
      <c r="G13" s="416">
        <f>SUM('گام دوم '!O125:O135,'گام دوم '!O137:O146,'گام دوم '!O148:O161,'گام دوم '!O163:O166)</f>
        <v>0</v>
      </c>
      <c r="H13" s="448">
        <f t="shared" si="1"/>
        <v>0</v>
      </c>
      <c r="I13" s="479"/>
      <c r="J13" s="484" t="s">
        <v>501</v>
      </c>
    </row>
    <row r="14" spans="2:10" ht="73.5" customHeight="1" thickBot="1">
      <c r="B14" s="620"/>
      <c r="C14" s="617"/>
      <c r="D14" s="347" t="s">
        <v>150</v>
      </c>
      <c r="E14" s="139">
        <v>2</v>
      </c>
      <c r="F14" s="416">
        <f>SUM('گام دوم '!L168:L174)</f>
        <v>190</v>
      </c>
      <c r="G14" s="416">
        <f>SUM('گام دوم '!O168:O174)</f>
        <v>0</v>
      </c>
      <c r="H14" s="448">
        <f t="shared" si="1"/>
        <v>0</v>
      </c>
      <c r="I14" s="479"/>
      <c r="J14" s="485" t="s">
        <v>502</v>
      </c>
    </row>
    <row r="15" spans="2:10" ht="73.5" customHeight="1" thickBot="1">
      <c r="B15" s="605">
        <v>3</v>
      </c>
      <c r="C15" s="606" t="s">
        <v>423</v>
      </c>
      <c r="D15" s="347" t="s">
        <v>151</v>
      </c>
      <c r="E15" s="139">
        <v>8</v>
      </c>
      <c r="F15" s="416">
        <f>SUM('گام سوم و چهارم'!R19:R23,'گام سوم و چهارم'!R25:R33,'گام سوم و چهارم'!R35:R38,'گام سوم و چهارم'!R40,'گام سوم و چهارم'!R42:R46,'گام سوم و چهارم'!R49:R53,'گام سوم و چهارم'!R55:R61,'گام سوم و چهارم'!R63:R66,'گام سوم و چهارم'!R68,'گام سوم و چهارم'!R70:R74,'گام سوم و چهارم'!R76:R82)</f>
        <v>732</v>
      </c>
      <c r="G15" s="416">
        <f>SUM('گام سوم و چهارم'!U19:U23,'گام سوم و چهارم'!U25:U33,'گام سوم و چهارم'!U35:U38,'گام سوم و چهارم'!U40,'گام سوم و چهارم'!U42:U46,'گام سوم و چهارم'!U49:U53,'گام سوم و چهارم'!U55:U61,'گام سوم و چهارم'!U63:U66,'گام سوم و چهارم'!U68,'گام سوم و چهارم'!U70:U74,'گام سوم و چهارم'!U76:U82)</f>
        <v>160</v>
      </c>
      <c r="H15" s="448">
        <f>(G15*E15)/F15</f>
        <v>1.7486338797814207</v>
      </c>
      <c r="I15" s="479"/>
      <c r="J15" s="485" t="s">
        <v>503</v>
      </c>
    </row>
    <row r="16" spans="2:10" ht="73.5" customHeight="1" thickBot="1">
      <c r="B16" s="605"/>
      <c r="C16" s="606"/>
      <c r="D16" s="347" t="s">
        <v>152</v>
      </c>
      <c r="E16" s="591">
        <f>IF('گام دوم '!K79="درمحیطوجودندارد", 0, 5)</f>
        <v>5</v>
      </c>
      <c r="F16" s="416">
        <f>SUM('گام سوم و چهارم'!R85:R87,'گام سوم و چهارم'!R89:R98)</f>
        <v>500</v>
      </c>
      <c r="G16" s="416">
        <f>SUM('گام سوم و چهارم'!U85:U87,'گام سوم و چهارم'!U89:U98)</f>
        <v>0</v>
      </c>
      <c r="H16" s="448">
        <f>IF(E12=0,0,(G16*E16)/F16)</f>
        <v>0</v>
      </c>
      <c r="I16" s="479"/>
      <c r="J16" s="485" t="s">
        <v>504</v>
      </c>
    </row>
    <row r="17" spans="2:10" ht="73.5" customHeight="1" thickBot="1">
      <c r="B17" s="605"/>
      <c r="C17" s="606"/>
      <c r="D17" s="347" t="s">
        <v>153</v>
      </c>
      <c r="E17" s="139">
        <v>4</v>
      </c>
      <c r="F17" s="416">
        <f>SUM('گام سوم و چهارم'!R115:R123,'گام سوم و چهارم'!R125:R128)</f>
        <v>400</v>
      </c>
      <c r="G17" s="416">
        <f>SUM('گام سوم و چهارم'!U115:U123,'گام سوم و چهارم'!U125:U128)</f>
        <v>0</v>
      </c>
      <c r="H17" s="448">
        <f t="shared" si="1"/>
        <v>0</v>
      </c>
      <c r="I17" s="479"/>
      <c r="J17" s="485" t="s">
        <v>505</v>
      </c>
    </row>
    <row r="18" spans="2:10" ht="73.5" customHeight="1" thickBot="1">
      <c r="B18" s="605"/>
      <c r="C18" s="606"/>
      <c r="D18" s="347" t="s">
        <v>154</v>
      </c>
      <c r="E18" s="139">
        <v>4</v>
      </c>
      <c r="F18" s="416">
        <f>SUM('گام سوم و چهارم'!R130:R134)</f>
        <v>400</v>
      </c>
      <c r="G18" s="416">
        <f>SUM('گام سوم و چهارم'!U130:U134)</f>
        <v>0</v>
      </c>
      <c r="H18" s="448">
        <f t="shared" si="1"/>
        <v>0</v>
      </c>
      <c r="I18" s="479"/>
      <c r="J18" s="485" t="s">
        <v>506</v>
      </c>
    </row>
    <row r="19" spans="2:10" ht="52.5" customHeight="1" thickBot="1">
      <c r="B19" s="605">
        <v>4</v>
      </c>
      <c r="C19" s="606" t="s">
        <v>155</v>
      </c>
      <c r="D19" s="347" t="s">
        <v>156</v>
      </c>
      <c r="E19" s="139">
        <v>15</v>
      </c>
      <c r="F19" s="416">
        <f>'گام پنجم'!R134</f>
        <v>1745</v>
      </c>
      <c r="G19" s="416">
        <f>'گام پنجم'!U134</f>
        <v>0</v>
      </c>
      <c r="H19" s="448">
        <f t="shared" si="1"/>
        <v>0</v>
      </c>
      <c r="I19" s="479"/>
      <c r="J19" s="485" t="s">
        <v>507</v>
      </c>
    </row>
    <row r="20" spans="2:10" ht="69.75" customHeight="1" thickBot="1">
      <c r="B20" s="605"/>
      <c r="C20" s="607"/>
      <c r="D20" s="347" t="s">
        <v>157</v>
      </c>
      <c r="E20" s="139">
        <v>10</v>
      </c>
      <c r="F20" s="416">
        <v>1000</v>
      </c>
      <c r="G20" s="416">
        <f>'گام پنجم'!O150</f>
        <v>1000</v>
      </c>
      <c r="H20" s="448">
        <f>(G20*E20)/F20</f>
        <v>10</v>
      </c>
      <c r="I20" s="479"/>
      <c r="J20" s="485" t="s">
        <v>508</v>
      </c>
    </row>
    <row r="21" spans="2:10" ht="126.95" customHeight="1" thickBot="1">
      <c r="B21" s="419">
        <v>5</v>
      </c>
      <c r="C21" s="420" t="s">
        <v>158</v>
      </c>
      <c r="D21" s="138" t="s">
        <v>159</v>
      </c>
      <c r="E21" s="139">
        <v>10</v>
      </c>
      <c r="F21" s="416">
        <f>'گام ششم '!S135</f>
        <v>1160</v>
      </c>
      <c r="G21" s="590">
        <f>'گام ششم '!V135</f>
        <v>0</v>
      </c>
      <c r="H21" s="448">
        <f>(G21*E21)/F21</f>
        <v>0</v>
      </c>
      <c r="I21" s="479"/>
      <c r="J21" s="485" t="s">
        <v>509</v>
      </c>
    </row>
    <row r="22" spans="2:10" ht="67.5" customHeight="1" thickBot="1">
      <c r="B22" s="605">
        <v>6</v>
      </c>
      <c r="C22" s="606" t="s">
        <v>160</v>
      </c>
      <c r="D22" s="138" t="s">
        <v>161</v>
      </c>
      <c r="E22" s="139">
        <v>8</v>
      </c>
      <c r="F22" s="416">
        <f>SUM('گام هفتم'!N11:N16)</f>
        <v>800</v>
      </c>
      <c r="G22" s="416">
        <f>SUM('گام هفتم'!Q11:Q16)</f>
        <v>0</v>
      </c>
      <c r="H22" s="448">
        <f>(G22*E22)/F22</f>
        <v>0</v>
      </c>
      <c r="I22" s="480"/>
      <c r="J22" s="485" t="s">
        <v>510</v>
      </c>
    </row>
    <row r="23" spans="2:10" ht="49.5" customHeight="1" thickBot="1">
      <c r="B23" s="605"/>
      <c r="C23" s="607"/>
      <c r="D23" s="138" t="s">
        <v>162</v>
      </c>
      <c r="E23" s="139">
        <v>2</v>
      </c>
      <c r="F23" s="416">
        <f>SUM('گام هفتم'!N18:N19)</f>
        <v>200</v>
      </c>
      <c r="G23" s="416">
        <f>SUM('گام هفتم'!Q18:Q19)</f>
        <v>0</v>
      </c>
      <c r="H23" s="448">
        <f t="shared" si="1"/>
        <v>0</v>
      </c>
      <c r="I23" s="480"/>
      <c r="J23" s="485" t="s">
        <v>511</v>
      </c>
    </row>
    <row r="24" spans="2:10" ht="49.5" customHeight="1" thickBot="1">
      <c r="B24" s="605"/>
      <c r="C24" s="607"/>
      <c r="D24" s="138" t="s">
        <v>163</v>
      </c>
      <c r="E24" s="139">
        <v>5</v>
      </c>
      <c r="F24" s="416">
        <f>'گام هفتم'!N21</f>
        <v>500</v>
      </c>
      <c r="G24" s="416">
        <f>'گام هفتم'!Q21</f>
        <v>0</v>
      </c>
      <c r="H24" s="448">
        <f t="shared" si="1"/>
        <v>0</v>
      </c>
      <c r="I24" s="480"/>
      <c r="J24" s="485" t="s">
        <v>512</v>
      </c>
    </row>
    <row r="25" spans="2:10" ht="35.25" customHeight="1" thickBot="1">
      <c r="B25" s="605">
        <v>7</v>
      </c>
      <c r="C25" s="606" t="s">
        <v>422</v>
      </c>
      <c r="D25" s="138" t="s">
        <v>164</v>
      </c>
      <c r="E25" s="139">
        <v>3</v>
      </c>
      <c r="F25" s="416">
        <f>SUM('گام هند'!N10:N15)</f>
        <v>280</v>
      </c>
      <c r="G25" s="416">
        <f>SUM('گام هند'!Q10:Q15)</f>
        <v>0</v>
      </c>
      <c r="H25" s="448">
        <f t="shared" si="1"/>
        <v>0</v>
      </c>
      <c r="I25" s="480"/>
      <c r="J25" s="485" t="s">
        <v>513</v>
      </c>
    </row>
    <row r="26" spans="2:10" ht="35.25" customHeight="1" thickBot="1">
      <c r="B26" s="605"/>
      <c r="C26" s="606"/>
      <c r="D26" s="138" t="s">
        <v>165</v>
      </c>
      <c r="E26" s="139">
        <v>2</v>
      </c>
      <c r="F26" s="416">
        <f>SUM('گام هند'!N20:N23)</f>
        <v>200</v>
      </c>
      <c r="G26" s="416">
        <f>SUM('گام هند'!Q20:Q23)</f>
        <v>0</v>
      </c>
      <c r="H26" s="448">
        <f t="shared" si="1"/>
        <v>0</v>
      </c>
      <c r="I26" s="480"/>
      <c r="J26" s="485" t="s">
        <v>514</v>
      </c>
    </row>
    <row r="27" spans="2:10" ht="35.25" customHeight="1" thickBot="1">
      <c r="B27" s="605"/>
      <c r="C27" s="606"/>
      <c r="D27" s="138" t="s">
        <v>166</v>
      </c>
      <c r="E27" s="139">
        <v>1</v>
      </c>
      <c r="F27" s="416">
        <f>'گام هند'!N18</f>
        <v>100</v>
      </c>
      <c r="G27" s="416">
        <f>'گام هند'!Q18</f>
        <v>0</v>
      </c>
      <c r="H27" s="448">
        <f t="shared" si="1"/>
        <v>0</v>
      </c>
      <c r="I27" s="480"/>
      <c r="J27" s="485" t="s">
        <v>515</v>
      </c>
    </row>
    <row r="28" spans="2:10" ht="35.25" customHeight="1" thickBot="1">
      <c r="B28" s="605"/>
      <c r="C28" s="607"/>
      <c r="D28" s="138" t="s">
        <v>167</v>
      </c>
      <c r="E28" s="139">
        <v>1</v>
      </c>
      <c r="F28" s="416">
        <f>SUM('گام هند'!N24:N24)</f>
        <v>100</v>
      </c>
      <c r="G28" s="416">
        <f>SUM('گام هند'!Q24:Q24)</f>
        <v>0</v>
      </c>
      <c r="H28" s="448">
        <f t="shared" si="1"/>
        <v>0</v>
      </c>
      <c r="I28" s="481"/>
      <c r="J28" s="485" t="s">
        <v>516</v>
      </c>
    </row>
    <row r="29" spans="2:10" ht="26.25">
      <c r="B29" s="608" t="s">
        <v>90</v>
      </c>
      <c r="C29" s="609"/>
      <c r="D29" s="610"/>
      <c r="E29" s="139">
        <f>SUM(E4:E28)</f>
        <v>100</v>
      </c>
      <c r="F29" s="416">
        <f>SUM(F4:F28)</f>
        <v>10287</v>
      </c>
      <c r="G29" s="416">
        <f>SUM(G4:G28)</f>
        <v>1160</v>
      </c>
      <c r="H29" s="415">
        <f>SUM(H4:H28)</f>
        <v>11.748633879781421</v>
      </c>
      <c r="I29" s="481"/>
      <c r="J29" s="483"/>
    </row>
    <row r="30" spans="2:10" ht="21.75" thickBot="1"/>
    <row r="31" spans="2:10" ht="22.5" thickBot="1">
      <c r="B31" s="602" t="s">
        <v>397</v>
      </c>
      <c r="C31" s="603"/>
      <c r="D31" s="603"/>
      <c r="E31" s="603"/>
      <c r="F31" s="603"/>
      <c r="G31" s="603"/>
      <c r="H31" s="604"/>
    </row>
    <row r="32" spans="2:10" ht="22.5" thickBot="1">
      <c r="B32" s="602" t="s">
        <v>168</v>
      </c>
      <c r="C32" s="603"/>
      <c r="D32" s="603"/>
      <c r="E32" s="603"/>
      <c r="F32" s="603"/>
      <c r="G32" s="603"/>
      <c r="H32" s="604"/>
    </row>
    <row r="33" spans="2:8" ht="22.5" thickBot="1">
      <c r="B33" s="602" t="s">
        <v>398</v>
      </c>
      <c r="C33" s="603"/>
      <c r="D33" s="603"/>
      <c r="E33" s="603"/>
      <c r="F33" s="603"/>
      <c r="G33" s="603"/>
      <c r="H33" s="604"/>
    </row>
  </sheetData>
  <mergeCells count="17">
    <mergeCell ref="C3:D3"/>
    <mergeCell ref="B4:B8"/>
    <mergeCell ref="C4:C8"/>
    <mergeCell ref="C9:C14"/>
    <mergeCell ref="B9:B14"/>
    <mergeCell ref="B31:H31"/>
    <mergeCell ref="B32:H32"/>
    <mergeCell ref="B33:H33"/>
    <mergeCell ref="B15:B18"/>
    <mergeCell ref="C15:C18"/>
    <mergeCell ref="B25:B28"/>
    <mergeCell ref="C25:C28"/>
    <mergeCell ref="B19:B20"/>
    <mergeCell ref="C19:C20"/>
    <mergeCell ref="B22:B24"/>
    <mergeCell ref="C22:C24"/>
    <mergeCell ref="B29:D29"/>
  </mergeCells>
  <pageMargins left="0.7" right="0.7" top="0.75" bottom="0.75" header="0.3" footer="0.3"/>
  <pageSetup orientation="portrait" r:id="rId1"/>
  <ignoredErrors>
    <ignoredError sqref="H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5"/>
  <sheetViews>
    <sheetView rightToLeft="1" tabSelected="1" topLeftCell="B1" zoomScale="70" zoomScaleNormal="70" workbookViewId="0">
      <pane ySplit="4" topLeftCell="A5" activePane="bottomLeft" state="frozen"/>
      <selection pane="bottomLeft" activeCell="Y9" sqref="Y9"/>
    </sheetView>
  </sheetViews>
  <sheetFormatPr defaultRowHeight="15"/>
  <cols>
    <col min="2" max="2" width="6.5703125" customWidth="1"/>
    <col min="14" max="14" width="7.28515625" customWidth="1"/>
    <col min="15" max="15" width="7.42578125" customWidth="1"/>
    <col min="16" max="16" width="12.7109375" style="13" customWidth="1"/>
    <col min="17" max="17" width="13.42578125" bestFit="1" customWidth="1"/>
    <col min="18" max="18" width="10" bestFit="1" customWidth="1"/>
    <col min="19" max="19" width="15.28515625" style="13" bestFit="1" customWidth="1"/>
    <col min="20" max="21" width="15.5703125" customWidth="1"/>
    <col min="22" max="22" width="17.42578125" customWidth="1"/>
  </cols>
  <sheetData>
    <row r="1" spans="2:24" ht="15.75" thickBot="1"/>
    <row r="2" spans="2:24" ht="15.75" thickBot="1">
      <c r="B2" s="641" t="s">
        <v>694</v>
      </c>
      <c r="C2" s="642"/>
      <c r="D2" s="642"/>
      <c r="E2" s="643"/>
      <c r="P2"/>
      <c r="S2"/>
    </row>
    <row r="3" spans="2:24" ht="28.5" thickBot="1">
      <c r="P3" s="644"/>
      <c r="Q3" s="644"/>
      <c r="R3" s="644"/>
      <c r="S3" s="644"/>
      <c r="T3" s="644"/>
      <c r="U3" s="644"/>
      <c r="V3" s="644"/>
    </row>
    <row r="4" spans="2:24" ht="68.25" thickBot="1">
      <c r="B4" s="24" t="s">
        <v>71</v>
      </c>
      <c r="C4" s="651" t="s">
        <v>69</v>
      </c>
      <c r="D4" s="652"/>
      <c r="E4" s="652"/>
      <c r="F4" s="652"/>
      <c r="G4" s="652"/>
      <c r="H4" s="652"/>
      <c r="I4" s="652"/>
      <c r="J4" s="652"/>
      <c r="K4" s="652"/>
      <c r="L4" s="652"/>
      <c r="M4" s="652"/>
      <c r="N4" s="652"/>
      <c r="O4" s="653"/>
      <c r="P4" s="24" t="s">
        <v>5</v>
      </c>
      <c r="Q4" s="55" t="s">
        <v>278</v>
      </c>
      <c r="R4" s="114" t="s">
        <v>266</v>
      </c>
      <c r="S4" s="114" t="s">
        <v>279</v>
      </c>
      <c r="T4" s="645" t="s">
        <v>4</v>
      </c>
      <c r="U4" s="646"/>
      <c r="V4" s="647"/>
    </row>
    <row r="5" spans="2:24" ht="25.5">
      <c r="B5" s="117">
        <v>1</v>
      </c>
      <c r="C5" s="638" t="s">
        <v>0</v>
      </c>
      <c r="D5" s="639"/>
      <c r="E5" s="639"/>
      <c r="F5" s="639"/>
      <c r="G5" s="639"/>
      <c r="H5" s="639"/>
      <c r="I5" s="639"/>
      <c r="J5" s="639"/>
      <c r="K5" s="639"/>
      <c r="L5" s="639"/>
      <c r="M5" s="639"/>
      <c r="N5" s="639"/>
      <c r="O5" s="640"/>
      <c r="P5" s="430">
        <v>700</v>
      </c>
      <c r="Q5" s="430">
        <f>'گام اول '!M30</f>
        <v>0</v>
      </c>
      <c r="R5" s="430">
        <f>'گام اول '!N41</f>
        <v>0</v>
      </c>
      <c r="S5" s="431">
        <f>'گام اول '!N30</f>
        <v>0</v>
      </c>
      <c r="T5" s="648"/>
      <c r="U5" s="649"/>
      <c r="V5" s="650"/>
    </row>
    <row r="6" spans="2:24" ht="25.5">
      <c r="B6" s="119">
        <v>2</v>
      </c>
      <c r="C6" s="638" t="s">
        <v>6</v>
      </c>
      <c r="D6" s="639"/>
      <c r="E6" s="639"/>
      <c r="F6" s="639"/>
      <c r="G6" s="639"/>
      <c r="H6" s="639"/>
      <c r="I6" s="639"/>
      <c r="J6" s="639"/>
      <c r="K6" s="639"/>
      <c r="L6" s="639"/>
      <c r="M6" s="639"/>
      <c r="N6" s="639"/>
      <c r="O6" s="640"/>
      <c r="P6" s="94">
        <v>1500</v>
      </c>
      <c r="Q6" s="430">
        <f>'گام دوم '!M176</f>
        <v>0</v>
      </c>
      <c r="R6" s="430">
        <f>'گام دوم '!N176</f>
        <v>0</v>
      </c>
      <c r="S6" s="432">
        <f>'گام دوم '!O176</f>
        <v>0</v>
      </c>
      <c r="T6" s="632"/>
      <c r="U6" s="633"/>
      <c r="V6" s="634"/>
    </row>
    <row r="7" spans="2:24" ht="48.75" customHeight="1">
      <c r="B7" s="120">
        <v>3</v>
      </c>
      <c r="C7" s="635" t="s">
        <v>110</v>
      </c>
      <c r="D7" s="639"/>
      <c r="E7" s="639"/>
      <c r="F7" s="639"/>
      <c r="G7" s="639"/>
      <c r="H7" s="639"/>
      <c r="I7" s="639"/>
      <c r="J7" s="639"/>
      <c r="K7" s="639"/>
      <c r="L7" s="639"/>
      <c r="M7" s="639"/>
      <c r="N7" s="639"/>
      <c r="O7" s="640"/>
      <c r="P7" s="94">
        <v>2100</v>
      </c>
      <c r="Q7" s="586">
        <f>'گام سوم و چهارم'!S136</f>
        <v>128.63705972434917</v>
      </c>
      <c r="R7" s="586">
        <f>'گام سوم و چهارم'!T136</f>
        <v>2100</v>
      </c>
      <c r="S7" s="587">
        <f>'گام سوم و چهارم'!U136</f>
        <v>2100</v>
      </c>
      <c r="T7" s="632"/>
      <c r="U7" s="633"/>
      <c r="V7" s="634"/>
    </row>
    <row r="8" spans="2:24" ht="25.5">
      <c r="B8" s="121">
        <v>4</v>
      </c>
      <c r="C8" s="638" t="s">
        <v>50</v>
      </c>
      <c r="D8" s="639"/>
      <c r="E8" s="639"/>
      <c r="F8" s="639"/>
      <c r="G8" s="639"/>
      <c r="H8" s="639"/>
      <c r="I8" s="639"/>
      <c r="J8" s="639"/>
      <c r="K8" s="639"/>
      <c r="L8" s="639"/>
      <c r="M8" s="639"/>
      <c r="N8" s="639"/>
      <c r="O8" s="640"/>
      <c r="P8" s="94">
        <v>2500</v>
      </c>
      <c r="Q8" s="586">
        <f>'گام پنجم'!S135+'گام پنجم'!M150</f>
        <v>1000</v>
      </c>
      <c r="R8" s="586">
        <f>'گام پنجم'!T135+'گام پنجم'!N150</f>
        <v>1000</v>
      </c>
      <c r="S8" s="588">
        <f>'گام پنجم'!U135+'گام پنجم'!O150</f>
        <v>1000</v>
      </c>
      <c r="T8" s="632"/>
      <c r="U8" s="633"/>
      <c r="V8" s="634"/>
      <c r="W8" s="8"/>
      <c r="X8" s="8"/>
    </row>
    <row r="9" spans="2:24" ht="25.5" customHeight="1">
      <c r="B9" s="120">
        <v>5</v>
      </c>
      <c r="C9" s="638" t="s">
        <v>51</v>
      </c>
      <c r="D9" s="639"/>
      <c r="E9" s="639"/>
      <c r="F9" s="639"/>
      <c r="G9" s="639"/>
      <c r="H9" s="639"/>
      <c r="I9" s="639"/>
      <c r="J9" s="639"/>
      <c r="K9" s="639"/>
      <c r="L9" s="639"/>
      <c r="M9" s="639"/>
      <c r="N9" s="639"/>
      <c r="O9" s="640"/>
      <c r="P9" s="94">
        <v>1000</v>
      </c>
      <c r="Q9" s="586">
        <f>'گام ششم '!T136</f>
        <v>0</v>
      </c>
      <c r="R9" s="586">
        <f>'گام ششم '!U136</f>
        <v>0</v>
      </c>
      <c r="S9" s="589">
        <f>'گام ششم '!V136</f>
        <v>0</v>
      </c>
      <c r="T9" s="630"/>
      <c r="U9" s="630"/>
      <c r="V9" s="631"/>
    </row>
    <row r="10" spans="2:24" ht="26.25" customHeight="1">
      <c r="B10" s="120">
        <v>6</v>
      </c>
      <c r="C10" s="635" t="s">
        <v>67</v>
      </c>
      <c r="D10" s="636"/>
      <c r="E10" s="636"/>
      <c r="F10" s="636"/>
      <c r="G10" s="636"/>
      <c r="H10" s="636"/>
      <c r="I10" s="636"/>
      <c r="J10" s="636"/>
      <c r="K10" s="636"/>
      <c r="L10" s="636"/>
      <c r="M10" s="636"/>
      <c r="N10" s="636"/>
      <c r="O10" s="637"/>
      <c r="P10" s="94">
        <v>1500</v>
      </c>
      <c r="Q10" s="430">
        <f>'گام هفتم'!O23</f>
        <v>0</v>
      </c>
      <c r="R10" s="430">
        <f>'گام هفتم'!P23</f>
        <v>0</v>
      </c>
      <c r="S10" s="433">
        <f>'گام هفتم'!Q23</f>
        <v>0</v>
      </c>
      <c r="T10" s="630"/>
      <c r="U10" s="630"/>
      <c r="V10" s="631"/>
    </row>
    <row r="11" spans="2:24" ht="86.25" customHeight="1" thickBot="1">
      <c r="B11" s="120">
        <v>7</v>
      </c>
      <c r="C11" s="635" t="s">
        <v>169</v>
      </c>
      <c r="D11" s="636"/>
      <c r="E11" s="636"/>
      <c r="F11" s="636"/>
      <c r="G11" s="636"/>
      <c r="H11" s="636"/>
      <c r="I11" s="636"/>
      <c r="J11" s="636"/>
      <c r="K11" s="636"/>
      <c r="L11" s="636"/>
      <c r="M11" s="636"/>
      <c r="N11" s="636"/>
      <c r="O11" s="637"/>
      <c r="P11" s="94">
        <v>700</v>
      </c>
      <c r="Q11" s="430">
        <f>'گام هند'!O27</f>
        <v>0</v>
      </c>
      <c r="R11" s="430">
        <f>'گام هند'!P27</f>
        <v>0</v>
      </c>
      <c r="S11" s="433">
        <f>'گام هند'!Q27</f>
        <v>0</v>
      </c>
      <c r="T11" s="630"/>
      <c r="U11" s="630"/>
      <c r="V11" s="631"/>
    </row>
    <row r="12" spans="2:24" ht="20.25" customHeight="1" thickBot="1">
      <c r="B12" s="624" t="s">
        <v>90</v>
      </c>
      <c r="C12" s="625"/>
      <c r="D12" s="625"/>
      <c r="E12" s="625"/>
      <c r="F12" s="625"/>
      <c r="G12" s="625"/>
      <c r="H12" s="625"/>
      <c r="I12" s="625"/>
      <c r="J12" s="625"/>
      <c r="K12" s="625"/>
      <c r="L12" s="625"/>
      <c r="M12" s="625"/>
      <c r="N12" s="625"/>
      <c r="O12" s="626"/>
      <c r="P12" s="118">
        <f>SUM(P5:P11)</f>
        <v>10000</v>
      </c>
      <c r="Q12" s="434">
        <f>SUM(Q5:Q11)</f>
        <v>1128.6370597243492</v>
      </c>
      <c r="R12" s="434">
        <f>SUM(R5:R11)</f>
        <v>3100</v>
      </c>
      <c r="S12" s="434">
        <f>SUM(S5:S11)</f>
        <v>3100</v>
      </c>
      <c r="T12" s="627"/>
      <c r="U12" s="628"/>
      <c r="V12" s="629"/>
    </row>
    <row r="13" spans="2:24" ht="26.25" customHeight="1" thickBot="1">
      <c r="B13" s="624" t="s">
        <v>517</v>
      </c>
      <c r="C13" s="625"/>
      <c r="D13" s="625"/>
      <c r="E13" s="625"/>
      <c r="F13" s="625"/>
      <c r="G13" s="625"/>
      <c r="H13" s="625"/>
      <c r="I13" s="625"/>
      <c r="J13" s="625"/>
      <c r="K13" s="625"/>
      <c r="L13" s="625"/>
      <c r="M13" s="625"/>
      <c r="N13" s="625"/>
      <c r="O13" s="626"/>
      <c r="P13" s="434">
        <f>P12%</f>
        <v>100</v>
      </c>
      <c r="Q13" s="434">
        <f t="shared" ref="Q13:S13" si="0">Q12%</f>
        <v>11.286370597243492</v>
      </c>
      <c r="R13" s="434">
        <f t="shared" si="0"/>
        <v>31</v>
      </c>
      <c r="S13" s="434">
        <f t="shared" si="0"/>
        <v>31</v>
      </c>
      <c r="T13" s="627"/>
      <c r="U13" s="628"/>
      <c r="V13" s="629"/>
    </row>
    <row r="14" spans="2:24" ht="15.75" thickBot="1"/>
    <row r="15" spans="2:24" ht="56.25" customHeight="1" thickBot="1">
      <c r="C15" s="621" t="s">
        <v>171</v>
      </c>
      <c r="D15" s="622"/>
      <c r="E15" s="622"/>
      <c r="F15" s="622"/>
      <c r="G15" s="622"/>
      <c r="H15" s="622"/>
      <c r="I15" s="622"/>
      <c r="J15" s="622"/>
      <c r="K15" s="622"/>
      <c r="L15" s="622"/>
      <c r="M15" s="622"/>
      <c r="N15" s="622"/>
      <c r="O15" s="623"/>
      <c r="P15" s="116"/>
      <c r="Q15" s="28"/>
    </row>
  </sheetData>
  <sheetProtection insertColumns="0" insertRows="0" deleteColumns="0" deleteRows="0"/>
  <mergeCells count="23">
    <mergeCell ref="B2:E2"/>
    <mergeCell ref="P3:V3"/>
    <mergeCell ref="T4:V4"/>
    <mergeCell ref="T5:V5"/>
    <mergeCell ref="T6:V6"/>
    <mergeCell ref="C4:O4"/>
    <mergeCell ref="C6:O6"/>
    <mergeCell ref="C5:O5"/>
    <mergeCell ref="T7:V7"/>
    <mergeCell ref="T8:V8"/>
    <mergeCell ref="C10:O10"/>
    <mergeCell ref="C11:O11"/>
    <mergeCell ref="C9:O9"/>
    <mergeCell ref="C7:O7"/>
    <mergeCell ref="C8:O8"/>
    <mergeCell ref="C15:O15"/>
    <mergeCell ref="B12:O12"/>
    <mergeCell ref="T12:V12"/>
    <mergeCell ref="T9:V9"/>
    <mergeCell ref="T10:V10"/>
    <mergeCell ref="T11:V11"/>
    <mergeCell ref="B13:O13"/>
    <mergeCell ref="T13:V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rightToLeft="1" topLeftCell="D16" zoomScale="70" zoomScaleNormal="70" workbookViewId="0">
      <selection activeCell="H8" sqref="H8:H16"/>
    </sheetView>
  </sheetViews>
  <sheetFormatPr defaultRowHeight="15"/>
  <cols>
    <col min="1" max="1" width="38.5703125" customWidth="1"/>
    <col min="2" max="2" width="4.42578125" bestFit="1" customWidth="1"/>
    <col min="3" max="3" width="20.85546875" customWidth="1"/>
    <col min="4" max="4" width="19.42578125" bestFit="1" customWidth="1"/>
    <col min="5" max="5" width="10.42578125" customWidth="1"/>
    <col min="6" max="6" width="14.42578125" customWidth="1"/>
    <col min="7" max="7" width="19.42578125" bestFit="1" customWidth="1"/>
    <col min="8" max="8" width="15.28515625" bestFit="1" customWidth="1"/>
    <col min="9" max="9" width="15.7109375" bestFit="1" customWidth="1"/>
    <col min="10" max="10" width="7.85546875" bestFit="1" customWidth="1"/>
    <col min="11" max="11" width="12.5703125" customWidth="1"/>
    <col min="12" max="12" width="11.42578125" bestFit="1" customWidth="1"/>
    <col min="13" max="13" width="11.85546875" customWidth="1"/>
    <col min="14" max="14" width="14" bestFit="1" customWidth="1"/>
    <col min="15" max="15" width="15.5703125" customWidth="1"/>
    <col min="16" max="16" width="12.85546875" customWidth="1"/>
    <col min="17" max="17" width="3.5703125" customWidth="1"/>
  </cols>
  <sheetData>
    <row r="1" spans="1:19" ht="33" thickBot="1">
      <c r="A1" s="569" t="s">
        <v>612</v>
      </c>
      <c r="B1" s="657" t="s">
        <v>0</v>
      </c>
      <c r="C1" s="658"/>
      <c r="D1" s="658"/>
      <c r="E1" s="658"/>
      <c r="F1" s="658"/>
      <c r="G1" s="658"/>
      <c r="H1" s="658"/>
      <c r="I1" s="659"/>
      <c r="J1" s="7"/>
    </row>
    <row r="2" spans="1:19" ht="21">
      <c r="C2" s="377"/>
      <c r="D2" s="377"/>
      <c r="E2" s="377"/>
      <c r="F2" s="377"/>
      <c r="G2" s="377"/>
      <c r="H2" s="377"/>
      <c r="I2" s="377"/>
      <c r="J2" s="378"/>
      <c r="K2" s="378"/>
      <c r="M2" s="379"/>
      <c r="N2" s="379"/>
      <c r="O2" s="379"/>
      <c r="P2" s="376"/>
      <c r="S2" s="28"/>
    </row>
    <row r="4" spans="1:19" ht="15.75" thickBot="1"/>
    <row r="5" spans="1:19" ht="29.25" thickBot="1">
      <c r="B5" s="680" t="s">
        <v>367</v>
      </c>
      <c r="C5" s="681"/>
      <c r="D5" s="681"/>
      <c r="E5" s="681"/>
      <c r="F5" s="681"/>
      <c r="G5" s="681"/>
      <c r="H5" s="681"/>
      <c r="I5" s="682"/>
    </row>
    <row r="6" spans="1:19" ht="42" customHeight="1" thickBot="1">
      <c r="B6" s="627"/>
      <c r="C6" s="629"/>
      <c r="D6" s="668" t="s">
        <v>368</v>
      </c>
      <c r="E6" s="669"/>
      <c r="F6" s="670"/>
      <c r="G6" s="665" t="s">
        <v>369</v>
      </c>
      <c r="H6" s="666"/>
      <c r="I6" s="667"/>
    </row>
    <row r="7" spans="1:19" ht="75.75" thickBot="1">
      <c r="B7" s="394" t="s">
        <v>71</v>
      </c>
      <c r="C7" s="393" t="s">
        <v>362</v>
      </c>
      <c r="D7" s="398" t="s">
        <v>540</v>
      </c>
      <c r="E7" s="395" t="s">
        <v>363</v>
      </c>
      <c r="F7" s="395" t="s">
        <v>366</v>
      </c>
      <c r="G7" s="399" t="s">
        <v>364</v>
      </c>
      <c r="H7" s="399" t="s">
        <v>541</v>
      </c>
      <c r="I7" s="403" t="s">
        <v>427</v>
      </c>
      <c r="K7" s="674" t="s">
        <v>391</v>
      </c>
      <c r="L7" s="675"/>
    </row>
    <row r="8" spans="1:19" ht="18.75" thickBot="1">
      <c r="B8" s="32">
        <v>1</v>
      </c>
      <c r="C8" s="458" t="s">
        <v>355</v>
      </c>
      <c r="D8" s="396"/>
      <c r="E8" s="396">
        <v>30</v>
      </c>
      <c r="F8" s="428">
        <f>IF(D8&gt;6,30,((D8/6)*E8))</f>
        <v>0</v>
      </c>
      <c r="G8" s="400">
        <v>5</v>
      </c>
      <c r="H8" s="400"/>
      <c r="I8" s="400">
        <f>IF(H8=0,G8,IF(H8=1,G8,IF(H8=2,G8-2,IF(H8&gt;2,G8-3))))</f>
        <v>5</v>
      </c>
      <c r="K8" s="676"/>
      <c r="L8" s="677"/>
    </row>
    <row r="9" spans="1:19" ht="18.75" thickBot="1">
      <c r="B9" s="4">
        <v>2</v>
      </c>
      <c r="C9" s="458" t="s">
        <v>350</v>
      </c>
      <c r="D9" s="396"/>
      <c r="E9" s="396">
        <v>40</v>
      </c>
      <c r="F9" s="428">
        <f>IF(D9&gt;6,40,((D9/6)*E9))</f>
        <v>0</v>
      </c>
      <c r="G9" s="400">
        <v>7</v>
      </c>
      <c r="H9" s="400"/>
      <c r="I9" s="400">
        <f t="shared" ref="I9:I16" si="0">IF(H9=0,G9,IF(H9=1,G9,IF(H9=2,G9-2,IF(H9&gt;2,G9-3))))</f>
        <v>7</v>
      </c>
      <c r="K9" s="678"/>
      <c r="L9" s="679"/>
    </row>
    <row r="10" spans="1:19" ht="18.75" thickBot="1">
      <c r="B10" s="4">
        <v>3</v>
      </c>
      <c r="C10" s="458" t="s">
        <v>351</v>
      </c>
      <c r="D10" s="396"/>
      <c r="E10" s="396">
        <v>50</v>
      </c>
      <c r="F10" s="428">
        <f>IF(D10&gt;6,50,((D10/6)*E10))</f>
        <v>0</v>
      </c>
      <c r="G10" s="400">
        <v>7</v>
      </c>
      <c r="H10" s="400"/>
      <c r="I10" s="400">
        <f t="shared" si="0"/>
        <v>7</v>
      </c>
    </row>
    <row r="11" spans="1:19" ht="18.75" thickBot="1">
      <c r="B11" s="4">
        <v>4</v>
      </c>
      <c r="C11" s="458" t="s">
        <v>352</v>
      </c>
      <c r="D11" s="396"/>
      <c r="E11" s="396">
        <v>30</v>
      </c>
      <c r="F11" s="428">
        <f>IF(D11&gt;6,30,((D11/6)*E11))</f>
        <v>0</v>
      </c>
      <c r="G11" s="400">
        <v>4</v>
      </c>
      <c r="H11" s="400"/>
      <c r="I11" s="400">
        <f t="shared" si="0"/>
        <v>4</v>
      </c>
    </row>
    <row r="12" spans="1:19" ht="18.75" thickBot="1">
      <c r="B12" s="4">
        <v>5</v>
      </c>
      <c r="C12" s="458" t="s">
        <v>365</v>
      </c>
      <c r="D12" s="396"/>
      <c r="E12" s="396">
        <v>30</v>
      </c>
      <c r="F12" s="428">
        <f>IF(D12&gt;6,30,((D12/6)*E12))</f>
        <v>0</v>
      </c>
      <c r="G12" s="400">
        <v>6</v>
      </c>
      <c r="H12" s="400"/>
      <c r="I12" s="400">
        <f t="shared" si="0"/>
        <v>6</v>
      </c>
    </row>
    <row r="13" spans="1:19" ht="18.75" thickBot="1">
      <c r="B13" s="4">
        <v>6</v>
      </c>
      <c r="C13" s="458" t="s">
        <v>353</v>
      </c>
      <c r="D13" s="396"/>
      <c r="E13" s="396">
        <v>30</v>
      </c>
      <c r="F13" s="428">
        <f t="shared" ref="F13:F16" si="1">IF(D13&gt;6,30,((D13/6)*E13))</f>
        <v>0</v>
      </c>
      <c r="G13" s="400">
        <v>6</v>
      </c>
      <c r="H13" s="400"/>
      <c r="I13" s="400">
        <f t="shared" si="0"/>
        <v>6</v>
      </c>
    </row>
    <row r="14" spans="1:19" ht="18.75" thickBot="1">
      <c r="B14" s="4">
        <v>7</v>
      </c>
      <c r="C14" s="458" t="s">
        <v>354</v>
      </c>
      <c r="D14" s="396"/>
      <c r="E14" s="396">
        <v>30</v>
      </c>
      <c r="F14" s="428">
        <f t="shared" si="1"/>
        <v>0</v>
      </c>
      <c r="G14" s="400">
        <v>6</v>
      </c>
      <c r="H14" s="400"/>
      <c r="I14" s="400">
        <f t="shared" si="0"/>
        <v>6</v>
      </c>
    </row>
    <row r="15" spans="1:19" ht="18.75" thickBot="1">
      <c r="B15" s="4">
        <v>8</v>
      </c>
      <c r="C15" s="458" t="s">
        <v>356</v>
      </c>
      <c r="D15" s="396"/>
      <c r="E15" s="396">
        <v>30</v>
      </c>
      <c r="F15" s="428">
        <f t="shared" si="1"/>
        <v>0</v>
      </c>
      <c r="G15" s="400">
        <v>4</v>
      </c>
      <c r="H15" s="400"/>
      <c r="I15" s="400">
        <f t="shared" si="0"/>
        <v>4</v>
      </c>
    </row>
    <row r="16" spans="1:19" ht="18.75" thickBot="1">
      <c r="B16" s="4">
        <v>9</v>
      </c>
      <c r="C16" s="458" t="s">
        <v>357</v>
      </c>
      <c r="D16" s="396"/>
      <c r="E16" s="396">
        <v>30</v>
      </c>
      <c r="F16" s="428">
        <f t="shared" si="1"/>
        <v>0</v>
      </c>
      <c r="G16" s="400">
        <v>5</v>
      </c>
      <c r="H16" s="400"/>
      <c r="I16" s="400">
        <f t="shared" si="0"/>
        <v>5</v>
      </c>
    </row>
    <row r="17" spans="1:19" ht="23.25" thickBot="1">
      <c r="B17" s="663" t="s">
        <v>90</v>
      </c>
      <c r="C17" s="664"/>
      <c r="D17" s="664"/>
      <c r="E17" s="397">
        <f>SUM(E8:E16)</f>
        <v>300</v>
      </c>
      <c r="F17" s="429">
        <f>SUM(F8:F16)</f>
        <v>0</v>
      </c>
      <c r="G17" s="401">
        <f>SUM(G8:G16)</f>
        <v>50</v>
      </c>
      <c r="H17" s="402">
        <f t="shared" ref="H17:I17" si="2">SUM(H8:H16)</f>
        <v>0</v>
      </c>
      <c r="I17" s="402">
        <f t="shared" si="2"/>
        <v>50</v>
      </c>
    </row>
    <row r="18" spans="1:19" ht="24.75" customHeight="1">
      <c r="A18" s="576" t="s">
        <v>70</v>
      </c>
      <c r="B18" s="577"/>
      <c r="C18" s="577"/>
      <c r="D18" s="577"/>
      <c r="E18" s="577"/>
      <c r="M18" s="357" t="s">
        <v>291</v>
      </c>
    </row>
    <row r="19" spans="1:19" ht="22.5">
      <c r="A19" s="693" t="s">
        <v>630</v>
      </c>
      <c r="B19" s="693"/>
      <c r="C19" s="693"/>
      <c r="D19" s="693"/>
      <c r="E19" s="693"/>
      <c r="M19" s="350" t="s">
        <v>56</v>
      </c>
    </row>
    <row r="20" spans="1:19" ht="23.25" thickBot="1">
      <c r="A20" s="693" t="s">
        <v>631</v>
      </c>
      <c r="B20" s="693"/>
      <c r="C20" s="693"/>
      <c r="D20" s="693"/>
      <c r="E20" s="693"/>
      <c r="M20" s="351" t="s">
        <v>57</v>
      </c>
    </row>
    <row r="21" spans="1:19" ht="15.75" thickBot="1"/>
    <row r="22" spans="1:19" ht="28.5" thickBot="1">
      <c r="C22" s="660" t="s">
        <v>343</v>
      </c>
      <c r="D22" s="661"/>
      <c r="E22" s="661"/>
      <c r="F22" s="661"/>
      <c r="G22" s="661"/>
      <c r="H22" s="661"/>
      <c r="I22" s="661"/>
      <c r="J22" s="662"/>
    </row>
    <row r="23" spans="1:19" ht="61.5" thickBot="1">
      <c r="B23" s="386" t="s">
        <v>71</v>
      </c>
      <c r="C23" s="683" t="s">
        <v>3</v>
      </c>
      <c r="D23" s="684"/>
      <c r="E23" s="684"/>
      <c r="F23" s="684"/>
      <c r="G23" s="684"/>
      <c r="H23" s="684"/>
      <c r="I23" s="684"/>
      <c r="J23" s="685"/>
      <c r="K23" s="344" t="s">
        <v>292</v>
      </c>
      <c r="L23" s="25" t="s">
        <v>5</v>
      </c>
      <c r="M23" s="344" t="s">
        <v>361</v>
      </c>
      <c r="N23" s="114" t="s">
        <v>277</v>
      </c>
      <c r="O23" s="686" t="s">
        <v>4</v>
      </c>
      <c r="P23" s="686"/>
      <c r="Q23" s="686"/>
      <c r="R23" s="22"/>
    </row>
    <row r="24" spans="1:19" ht="23.25" thickBot="1">
      <c r="B24" s="385">
        <v>1</v>
      </c>
      <c r="C24" s="671" t="s">
        <v>2</v>
      </c>
      <c r="D24" s="672"/>
      <c r="E24" s="672"/>
      <c r="F24" s="672"/>
      <c r="G24" s="672"/>
      <c r="H24" s="672"/>
      <c r="I24" s="672"/>
      <c r="J24" s="673"/>
      <c r="K24" s="19" t="s">
        <v>56</v>
      </c>
      <c r="L24" s="53">
        <v>100</v>
      </c>
      <c r="M24" s="1"/>
      <c r="N24" s="49"/>
      <c r="O24" s="627"/>
      <c r="P24" s="628"/>
      <c r="Q24" s="629"/>
    </row>
    <row r="25" spans="1:19" ht="23.25" thickBot="1">
      <c r="B25" s="385">
        <v>2</v>
      </c>
      <c r="C25" s="654" t="s">
        <v>1</v>
      </c>
      <c r="D25" s="655"/>
      <c r="E25" s="655"/>
      <c r="F25" s="655"/>
      <c r="G25" s="655"/>
      <c r="H25" s="655"/>
      <c r="I25" s="655"/>
      <c r="J25" s="656"/>
      <c r="K25" s="19" t="s">
        <v>56</v>
      </c>
      <c r="L25" s="53">
        <v>50</v>
      </c>
      <c r="M25" s="2"/>
      <c r="N25" s="50"/>
      <c r="O25" s="627"/>
      <c r="P25" s="628"/>
      <c r="Q25" s="629"/>
    </row>
    <row r="26" spans="1:19" ht="23.25" thickBot="1">
      <c r="B26" s="385">
        <v>3</v>
      </c>
      <c r="C26" s="654" t="s">
        <v>421</v>
      </c>
      <c r="D26" s="655"/>
      <c r="E26" s="655"/>
      <c r="F26" s="655"/>
      <c r="G26" s="655"/>
      <c r="H26" s="655"/>
      <c r="I26" s="655"/>
      <c r="J26" s="656"/>
      <c r="K26" s="19" t="s">
        <v>56</v>
      </c>
      <c r="L26" s="53">
        <v>100</v>
      </c>
      <c r="M26" s="2"/>
      <c r="N26" s="50"/>
      <c r="O26" s="627"/>
      <c r="P26" s="628"/>
      <c r="Q26" s="629"/>
    </row>
    <row r="27" spans="1:19" ht="45" customHeight="1" thickBot="1">
      <c r="B27" s="385">
        <v>4</v>
      </c>
      <c r="C27" s="687" t="s">
        <v>443</v>
      </c>
      <c r="D27" s="688"/>
      <c r="E27" s="688"/>
      <c r="F27" s="688"/>
      <c r="G27" s="688"/>
      <c r="H27" s="688"/>
      <c r="I27" s="688"/>
      <c r="J27" s="689"/>
      <c r="K27" s="19" t="s">
        <v>56</v>
      </c>
      <c r="L27" s="53">
        <v>100</v>
      </c>
      <c r="M27" s="10"/>
      <c r="N27" s="50"/>
      <c r="O27" s="627"/>
      <c r="P27" s="628"/>
      <c r="Q27" s="629"/>
    </row>
    <row r="28" spans="1:19" ht="21" customHeight="1" thickBot="1">
      <c r="B28" s="385">
        <v>5</v>
      </c>
      <c r="C28" s="690" t="s">
        <v>651</v>
      </c>
      <c r="D28" s="691"/>
      <c r="E28" s="691"/>
      <c r="F28" s="691"/>
      <c r="G28" s="691"/>
      <c r="H28" s="691"/>
      <c r="I28" s="691"/>
      <c r="J28" s="692"/>
      <c r="K28" s="19" t="s">
        <v>56</v>
      </c>
      <c r="L28" s="53">
        <v>300</v>
      </c>
      <c r="M28" s="405"/>
      <c r="N28" s="418"/>
      <c r="O28" s="627"/>
      <c r="P28" s="628"/>
      <c r="Q28" s="629"/>
    </row>
    <row r="29" spans="1:19" ht="23.25" thickBot="1">
      <c r="B29" s="385">
        <v>6</v>
      </c>
      <c r="C29" s="690" t="s">
        <v>652</v>
      </c>
      <c r="D29" s="691"/>
      <c r="E29" s="691"/>
      <c r="F29" s="691"/>
      <c r="G29" s="691"/>
      <c r="H29" s="691"/>
      <c r="I29" s="691"/>
      <c r="J29" s="692"/>
      <c r="K29" s="19" t="s">
        <v>56</v>
      </c>
      <c r="L29" s="53">
        <v>50</v>
      </c>
      <c r="M29" s="405"/>
      <c r="N29" s="417"/>
      <c r="O29" s="627"/>
      <c r="P29" s="628"/>
      <c r="Q29" s="629"/>
    </row>
    <row r="30" spans="1:19" ht="21.75" thickBot="1">
      <c r="C30" s="700" t="s">
        <v>90</v>
      </c>
      <c r="D30" s="701"/>
      <c r="E30" s="701"/>
      <c r="F30" s="701"/>
      <c r="G30" s="701"/>
      <c r="H30" s="701"/>
      <c r="I30" s="701"/>
      <c r="J30" s="701"/>
      <c r="K30" s="122"/>
      <c r="L30" s="122">
        <f>SUM(L24:L29)</f>
        <v>700</v>
      </c>
      <c r="M30" s="404">
        <f>SUM(M24:M29)</f>
        <v>0</v>
      </c>
      <c r="N30" s="387">
        <f>SUM(N24:N29)</f>
        <v>0</v>
      </c>
      <c r="O30" s="627"/>
      <c r="P30" s="628"/>
      <c r="Q30" s="629"/>
      <c r="R30" s="28"/>
    </row>
    <row r="31" spans="1:19" ht="21">
      <c r="C31" s="377"/>
      <c r="D31" s="377"/>
      <c r="E31" s="377"/>
      <c r="F31" s="377"/>
      <c r="G31" s="377"/>
      <c r="H31" s="377"/>
      <c r="I31" s="377"/>
      <c r="J31" s="378"/>
      <c r="K31" s="378"/>
      <c r="L31" s="379"/>
      <c r="M31" s="379"/>
      <c r="N31" s="379"/>
      <c r="O31" s="379"/>
      <c r="P31" s="376"/>
      <c r="Q31" s="384"/>
      <c r="R31" s="384"/>
      <c r="S31" s="28"/>
    </row>
    <row r="32" spans="1:19" ht="18.75" thickBot="1">
      <c r="A32" s="214" t="s">
        <v>428</v>
      </c>
    </row>
    <row r="33" spans="2:18" ht="28.5" thickBot="1">
      <c r="C33" s="660" t="s">
        <v>344</v>
      </c>
      <c r="D33" s="661"/>
      <c r="E33" s="661"/>
      <c r="F33" s="661"/>
      <c r="G33" s="661"/>
      <c r="H33" s="661"/>
      <c r="I33" s="661"/>
      <c r="J33" s="662"/>
      <c r="Q33" s="379"/>
    </row>
    <row r="34" spans="2:18" ht="41.25" thickBot="1">
      <c r="B34" s="386" t="s">
        <v>71</v>
      </c>
      <c r="C34" s="683" t="s">
        <v>3</v>
      </c>
      <c r="D34" s="684"/>
      <c r="E34" s="684"/>
      <c r="F34" s="684"/>
      <c r="G34" s="684"/>
      <c r="H34" s="684"/>
      <c r="I34" s="684"/>
      <c r="J34" s="685"/>
      <c r="K34" s="344" t="s">
        <v>292</v>
      </c>
      <c r="L34" s="25" t="s">
        <v>5</v>
      </c>
      <c r="M34" s="123" t="s">
        <v>275</v>
      </c>
      <c r="N34" s="114" t="s">
        <v>276</v>
      </c>
      <c r="O34" s="694" t="s">
        <v>4</v>
      </c>
      <c r="P34" s="686"/>
      <c r="Q34" s="695"/>
    </row>
    <row r="35" spans="2:18" ht="23.25" thickBot="1">
      <c r="B35" s="385">
        <v>1</v>
      </c>
      <c r="C35" s="654" t="s">
        <v>2</v>
      </c>
      <c r="D35" s="655"/>
      <c r="E35" s="655"/>
      <c r="F35" s="655"/>
      <c r="G35" s="655"/>
      <c r="H35" s="655"/>
      <c r="I35" s="655"/>
      <c r="J35" s="656"/>
      <c r="K35" s="390" t="s">
        <v>57</v>
      </c>
      <c r="L35" s="389">
        <v>100</v>
      </c>
      <c r="M35" s="1"/>
      <c r="N35" s="3"/>
      <c r="O35" s="696"/>
      <c r="P35" s="697"/>
      <c r="Q35" s="698"/>
    </row>
    <row r="36" spans="2:18" ht="23.25" thickBot="1">
      <c r="B36" s="385">
        <v>2</v>
      </c>
      <c r="C36" s="654" t="s">
        <v>333</v>
      </c>
      <c r="D36" s="655"/>
      <c r="E36" s="655"/>
      <c r="F36" s="655"/>
      <c r="G36" s="655"/>
      <c r="H36" s="655"/>
      <c r="I36" s="655"/>
      <c r="J36" s="656"/>
      <c r="K36" s="390" t="s">
        <v>57</v>
      </c>
      <c r="L36" s="389">
        <v>100</v>
      </c>
      <c r="M36" s="1"/>
      <c r="N36" s="3"/>
      <c r="O36" s="696"/>
      <c r="P36" s="697"/>
      <c r="Q36" s="698"/>
    </row>
    <row r="37" spans="2:18" ht="23.25" thickBot="1">
      <c r="B37" s="385">
        <v>3</v>
      </c>
      <c r="C37" s="672" t="s">
        <v>342</v>
      </c>
      <c r="D37" s="672"/>
      <c r="E37" s="672"/>
      <c r="F37" s="672"/>
      <c r="G37" s="672"/>
      <c r="H37" s="672"/>
      <c r="I37" s="672"/>
      <c r="J37" s="672"/>
      <c r="K37" s="390" t="s">
        <v>57</v>
      </c>
      <c r="L37" s="389">
        <v>100</v>
      </c>
      <c r="M37" s="1"/>
      <c r="N37" s="3"/>
      <c r="O37" s="696"/>
      <c r="P37" s="697"/>
      <c r="Q37" s="698"/>
    </row>
    <row r="38" spans="2:18" ht="23.25" thickBot="1">
      <c r="B38" s="385">
        <v>4</v>
      </c>
      <c r="C38" s="654" t="s">
        <v>345</v>
      </c>
      <c r="D38" s="655"/>
      <c r="E38" s="655"/>
      <c r="F38" s="655"/>
      <c r="G38" s="655"/>
      <c r="H38" s="655"/>
      <c r="I38" s="655"/>
      <c r="J38" s="656"/>
      <c r="K38" s="390" t="s">
        <v>57</v>
      </c>
      <c r="L38" s="389">
        <v>150</v>
      </c>
      <c r="M38" s="1"/>
      <c r="N38" s="3"/>
      <c r="O38" s="696"/>
      <c r="P38" s="697"/>
      <c r="Q38" s="698"/>
    </row>
    <row r="39" spans="2:18" ht="23.25" thickBot="1">
      <c r="B39" s="385">
        <v>5</v>
      </c>
      <c r="C39" s="654" t="s">
        <v>346</v>
      </c>
      <c r="D39" s="655"/>
      <c r="E39" s="655"/>
      <c r="F39" s="655"/>
      <c r="G39" s="655"/>
      <c r="H39" s="655"/>
      <c r="I39" s="655"/>
      <c r="J39" s="656"/>
      <c r="K39" s="390" t="s">
        <v>57</v>
      </c>
      <c r="L39" s="389">
        <v>100</v>
      </c>
      <c r="M39" s="1"/>
      <c r="N39" s="3"/>
      <c r="O39" s="696"/>
      <c r="P39" s="697"/>
      <c r="Q39" s="698"/>
    </row>
    <row r="40" spans="2:18" ht="23.25" thickBot="1">
      <c r="B40" s="385">
        <v>6</v>
      </c>
      <c r="C40" s="699" t="s">
        <v>347</v>
      </c>
      <c r="D40" s="688"/>
      <c r="E40" s="688"/>
      <c r="F40" s="688"/>
      <c r="G40" s="688"/>
      <c r="H40" s="688"/>
      <c r="I40" s="688"/>
      <c r="J40" s="689"/>
      <c r="K40" s="19" t="s">
        <v>57</v>
      </c>
      <c r="L40" s="388">
        <v>150</v>
      </c>
      <c r="M40" s="1"/>
      <c r="N40" s="3"/>
      <c r="O40" s="696"/>
      <c r="P40" s="697"/>
      <c r="Q40" s="698"/>
    </row>
    <row r="41" spans="2:18" ht="21.75" thickBot="1">
      <c r="C41" s="700" t="s">
        <v>90</v>
      </c>
      <c r="D41" s="701"/>
      <c r="E41" s="701"/>
      <c r="F41" s="701"/>
      <c r="G41" s="701"/>
      <c r="H41" s="701"/>
      <c r="I41" s="701"/>
      <c r="J41" s="701"/>
      <c r="K41" s="122"/>
      <c r="L41" s="122">
        <f>SUM(L35:L40)</f>
        <v>700</v>
      </c>
      <c r="M41" s="122">
        <f>SUM(M35:M40)</f>
        <v>0</v>
      </c>
      <c r="N41" s="122">
        <f>SUM(N35:N40)</f>
        <v>0</v>
      </c>
      <c r="O41" s="627"/>
      <c r="P41" s="628"/>
      <c r="Q41" s="629"/>
      <c r="R41" s="22"/>
    </row>
  </sheetData>
  <mergeCells count="43">
    <mergeCell ref="A19:E19"/>
    <mergeCell ref="A20:E20"/>
    <mergeCell ref="O41:Q41"/>
    <mergeCell ref="O34:Q34"/>
    <mergeCell ref="O35:Q35"/>
    <mergeCell ref="O36:Q36"/>
    <mergeCell ref="O37:Q37"/>
    <mergeCell ref="O38:Q38"/>
    <mergeCell ref="O39:Q39"/>
    <mergeCell ref="O40:Q40"/>
    <mergeCell ref="C40:J40"/>
    <mergeCell ref="C41:J41"/>
    <mergeCell ref="C30:J30"/>
    <mergeCell ref="C36:J36"/>
    <mergeCell ref="C38:J38"/>
    <mergeCell ref="C39:J39"/>
    <mergeCell ref="C33:J33"/>
    <mergeCell ref="C35:J35"/>
    <mergeCell ref="C34:J34"/>
    <mergeCell ref="C37:J37"/>
    <mergeCell ref="O30:Q30"/>
    <mergeCell ref="C27:J27"/>
    <mergeCell ref="C28:J28"/>
    <mergeCell ref="C29:J29"/>
    <mergeCell ref="O28:Q28"/>
    <mergeCell ref="O27:Q27"/>
    <mergeCell ref="O29:Q29"/>
    <mergeCell ref="C25:J25"/>
    <mergeCell ref="B1:I1"/>
    <mergeCell ref="O26:Q26"/>
    <mergeCell ref="C22:J22"/>
    <mergeCell ref="B17:D17"/>
    <mergeCell ref="G6:I6"/>
    <mergeCell ref="D6:F6"/>
    <mergeCell ref="C26:J26"/>
    <mergeCell ref="C24:J24"/>
    <mergeCell ref="K7:L9"/>
    <mergeCell ref="B5:I5"/>
    <mergeCell ref="B6:C6"/>
    <mergeCell ref="C23:J23"/>
    <mergeCell ref="O23:Q23"/>
    <mergeCell ref="O24:Q24"/>
    <mergeCell ref="O25:Q25"/>
  </mergeCells>
  <dataValidations count="1">
    <dataValidation type="list" allowBlank="1" showInputMessage="1" showErrorMessage="1" sqref="K35:K40 K24:K29">
      <formula1>$M$19:$M$20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L177"/>
  <sheetViews>
    <sheetView rightToLeft="1" showWhiteSpace="0" topLeftCell="B17" zoomScale="69" zoomScaleNormal="69" workbookViewId="0">
      <selection activeCell="L103" sqref="L103:L122"/>
    </sheetView>
  </sheetViews>
  <sheetFormatPr defaultRowHeight="15"/>
  <cols>
    <col min="1" max="1" width="0" hidden="1" customWidth="1"/>
    <col min="3" max="3" width="26.140625" bestFit="1" customWidth="1"/>
    <col min="7" max="7" width="14.42578125" customWidth="1"/>
    <col min="8" max="8" width="57" customWidth="1"/>
    <col min="9" max="9" width="21.28515625" customWidth="1"/>
    <col min="10" max="10" width="12.28515625" customWidth="1"/>
    <col min="11" max="11" width="19.42578125" style="491" customWidth="1"/>
    <col min="12" max="12" width="29" style="491" customWidth="1"/>
    <col min="13" max="13" width="14.28515625" style="13" bestFit="1" customWidth="1"/>
    <col min="14" max="14" width="9.28515625" style="13" bestFit="1" customWidth="1"/>
    <col min="15" max="15" width="9.42578125" style="64" bestFit="1" customWidth="1"/>
    <col min="16" max="16" width="8.85546875" customWidth="1"/>
    <col min="17" max="17" width="27.28515625" customWidth="1"/>
    <col min="18" max="18" width="31.5703125" customWidth="1"/>
  </cols>
  <sheetData>
    <row r="1" spans="2:298" ht="32.25" thickBot="1">
      <c r="B1" s="141"/>
      <c r="C1" s="528" t="s">
        <v>612</v>
      </c>
      <c r="M1"/>
      <c r="N1"/>
      <c r="O1"/>
    </row>
    <row r="2" spans="2:298" ht="15.75" thickBot="1"/>
    <row r="3" spans="2:298" ht="20.45" customHeight="1" thickBot="1">
      <c r="K3" s="762" t="s">
        <v>207</v>
      </c>
      <c r="L3" s="763"/>
    </row>
    <row r="4" spans="2:298" ht="54" customHeight="1" thickBot="1">
      <c r="C4" s="820" t="s">
        <v>6</v>
      </c>
      <c r="D4" s="820"/>
      <c r="E4" s="820"/>
      <c r="F4" s="820"/>
      <c r="G4" s="820"/>
      <c r="H4" s="820"/>
      <c r="K4" s="360" t="s">
        <v>299</v>
      </c>
      <c r="L4" s="360" t="s">
        <v>298</v>
      </c>
    </row>
    <row r="5" spans="2:298" ht="23.25" thickBot="1">
      <c r="C5" s="821" t="s">
        <v>563</v>
      </c>
      <c r="D5" s="821"/>
      <c r="E5" s="821"/>
      <c r="F5" s="821"/>
      <c r="G5" s="821"/>
      <c r="H5" s="821"/>
      <c r="K5" s="493" t="s">
        <v>306</v>
      </c>
      <c r="L5" s="493" t="s">
        <v>306</v>
      </c>
      <c r="S5" t="s">
        <v>309</v>
      </c>
    </row>
    <row r="6" spans="2:298" ht="23.25" thickBot="1">
      <c r="C6" s="821" t="s">
        <v>53</v>
      </c>
      <c r="D6" s="821"/>
      <c r="E6" s="821"/>
      <c r="F6" s="821"/>
      <c r="G6" s="821"/>
      <c r="H6" s="821"/>
      <c r="I6" s="152"/>
      <c r="K6" s="494" t="s">
        <v>305</v>
      </c>
      <c r="L6" s="499" t="s">
        <v>317</v>
      </c>
      <c r="S6" t="s">
        <v>310</v>
      </c>
    </row>
    <row r="7" spans="2:298" ht="23.25" thickBot="1">
      <c r="C7" s="821" t="s">
        <v>54</v>
      </c>
      <c r="D7" s="821"/>
      <c r="E7" s="821"/>
      <c r="F7" s="821"/>
      <c r="G7" s="821"/>
      <c r="H7" s="821"/>
      <c r="L7" s="494" t="s">
        <v>305</v>
      </c>
    </row>
    <row r="8" spans="2:298" ht="22.5">
      <c r="C8" s="821" t="s">
        <v>55</v>
      </c>
      <c r="D8" s="821"/>
      <c r="E8" s="821"/>
      <c r="F8" s="821"/>
      <c r="G8" s="821"/>
      <c r="H8" s="821"/>
    </row>
    <row r="9" spans="2:298" ht="22.5">
      <c r="C9" s="106"/>
      <c r="D9" s="106"/>
      <c r="E9" s="106"/>
      <c r="F9" s="106"/>
      <c r="G9" s="106"/>
      <c r="H9" s="106"/>
    </row>
    <row r="10" spans="2:298" ht="23.25" thickBot="1">
      <c r="C10" s="9"/>
      <c r="D10" s="9"/>
      <c r="E10" s="9"/>
      <c r="F10" s="9"/>
      <c r="G10" s="9"/>
    </row>
    <row r="11" spans="2:298" ht="91.5" customHeight="1" thickBot="1">
      <c r="B11" s="192" t="s">
        <v>71</v>
      </c>
      <c r="C11" s="825" t="s">
        <v>95</v>
      </c>
      <c r="D11" s="826"/>
      <c r="E11" s="826"/>
      <c r="F11" s="826"/>
      <c r="G11" s="826"/>
      <c r="H11" s="827"/>
      <c r="I11" s="224" t="s">
        <v>263</v>
      </c>
      <c r="J11" s="105" t="s">
        <v>5</v>
      </c>
      <c r="K11" s="224" t="s">
        <v>208</v>
      </c>
      <c r="L11" s="344" t="s">
        <v>571</v>
      </c>
      <c r="M11" s="355" t="s">
        <v>271</v>
      </c>
      <c r="N11" s="114" t="s">
        <v>266</v>
      </c>
      <c r="O11" s="114" t="s">
        <v>187</v>
      </c>
      <c r="P11" s="843" t="s">
        <v>4</v>
      </c>
      <c r="Q11" s="843"/>
      <c r="R11" s="844"/>
    </row>
    <row r="12" spans="2:298" ht="86.25" customHeight="1" thickBot="1">
      <c r="B12" s="165">
        <v>1</v>
      </c>
      <c r="C12" s="828" t="s">
        <v>436</v>
      </c>
      <c r="D12" s="829"/>
      <c r="E12" s="829"/>
      <c r="F12" s="829"/>
      <c r="G12" s="829"/>
      <c r="H12" s="830"/>
      <c r="I12" s="21" t="s">
        <v>246</v>
      </c>
      <c r="J12" s="61">
        <v>200</v>
      </c>
      <c r="K12" s="21" t="s">
        <v>306</v>
      </c>
      <c r="L12" s="145">
        <f>IF((OR(K12="ارائه‏نشده", K12="ارائه‏شده‏کامل‏یاناقص")), J12,0)</f>
        <v>200</v>
      </c>
      <c r="M12" s="21"/>
      <c r="N12" s="21"/>
      <c r="O12" s="21"/>
      <c r="P12" s="831"/>
      <c r="Q12" s="832"/>
      <c r="R12" s="833"/>
    </row>
    <row r="13" spans="2:298" ht="33" thickBot="1">
      <c r="B13" s="166"/>
      <c r="C13" s="839" t="s">
        <v>210</v>
      </c>
      <c r="D13" s="840"/>
      <c r="E13" s="840"/>
      <c r="F13" s="840"/>
      <c r="G13" s="840"/>
      <c r="H13" s="841"/>
      <c r="I13" s="189"/>
      <c r="J13" s="189"/>
      <c r="K13" s="498"/>
      <c r="L13" s="498"/>
      <c r="M13" s="190"/>
      <c r="N13" s="189"/>
      <c r="O13" s="191"/>
      <c r="P13" s="835"/>
      <c r="Q13" s="836"/>
      <c r="R13" s="837"/>
    </row>
    <row r="14" spans="2:298" ht="29.25" thickBot="1">
      <c r="B14" s="525"/>
      <c r="C14" s="714" t="s">
        <v>308</v>
      </c>
      <c r="D14" s="715"/>
      <c r="E14" s="715"/>
      <c r="F14" s="715"/>
      <c r="G14" s="715"/>
      <c r="H14" s="716"/>
      <c r="I14" s="75"/>
      <c r="J14" s="75"/>
      <c r="K14" s="495"/>
      <c r="L14" s="495"/>
      <c r="M14" s="58"/>
      <c r="N14" s="58"/>
      <c r="O14" s="58"/>
      <c r="P14" s="785"/>
      <c r="Q14" s="786"/>
      <c r="R14" s="787"/>
    </row>
    <row r="15" spans="2:298" ht="37.5" customHeight="1" thickBot="1">
      <c r="B15" s="165">
        <v>2</v>
      </c>
      <c r="C15" s="838" t="s">
        <v>458</v>
      </c>
      <c r="D15" s="758"/>
      <c r="E15" s="758"/>
      <c r="F15" s="758"/>
      <c r="G15" s="758"/>
      <c r="H15" s="759"/>
      <c r="I15" s="21" t="s">
        <v>357</v>
      </c>
      <c r="J15" s="145">
        <v>15</v>
      </c>
      <c r="K15" s="21" t="s">
        <v>306</v>
      </c>
      <c r="L15" s="145">
        <v>15</v>
      </c>
      <c r="M15" s="21"/>
      <c r="N15" s="21"/>
      <c r="O15" s="21"/>
      <c r="P15" s="845"/>
      <c r="Q15" s="846"/>
      <c r="R15" s="847"/>
    </row>
    <row r="16" spans="2:298" ht="36" customHeight="1" thickBot="1">
      <c r="B16" s="165">
        <v>3</v>
      </c>
      <c r="C16" s="802" t="s">
        <v>660</v>
      </c>
      <c r="D16" s="773"/>
      <c r="E16" s="773"/>
      <c r="F16" s="773"/>
      <c r="G16" s="773"/>
      <c r="H16" s="774"/>
      <c r="I16" s="21" t="s">
        <v>357</v>
      </c>
      <c r="J16" s="145">
        <v>2</v>
      </c>
      <c r="K16" s="21" t="s">
        <v>306</v>
      </c>
      <c r="L16" s="145">
        <f>IF((OR(K16="ارائه‏نشده", K16="ارائه‏شده‏کامل‏یاناقص")),J16,0)</f>
        <v>2</v>
      </c>
      <c r="M16" s="21"/>
      <c r="N16" s="21"/>
      <c r="O16" s="21"/>
      <c r="P16" s="842"/>
      <c r="Q16" s="732"/>
      <c r="R16" s="733"/>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row>
    <row r="17" spans="2:19" ht="29.25" thickBot="1">
      <c r="B17" s="165">
        <v>4</v>
      </c>
      <c r="C17" s="722" t="s">
        <v>7</v>
      </c>
      <c r="D17" s="723"/>
      <c r="E17" s="723"/>
      <c r="F17" s="723"/>
      <c r="G17" s="723"/>
      <c r="H17" s="724"/>
      <c r="I17" s="21" t="s">
        <v>357</v>
      </c>
      <c r="J17" s="145">
        <v>3</v>
      </c>
      <c r="K17" s="21" t="s">
        <v>306</v>
      </c>
      <c r="L17" s="145">
        <f t="shared" ref="L17" si="0">IF((OR(K17="ارائه‏نشده", K17="ارائه‏شده‏کامل‏یاناقص")), J17,0)</f>
        <v>3</v>
      </c>
      <c r="M17" s="21"/>
      <c r="N17" s="21"/>
      <c r="O17" s="21"/>
      <c r="P17" s="842"/>
      <c r="Q17" s="732"/>
      <c r="R17" s="733"/>
    </row>
    <row r="18" spans="2:19" ht="41.25" customHeight="1" thickBot="1">
      <c r="B18" s="165">
        <v>5</v>
      </c>
      <c r="C18" s="702" t="s">
        <v>528</v>
      </c>
      <c r="D18" s="703"/>
      <c r="E18" s="703"/>
      <c r="F18" s="703"/>
      <c r="G18" s="703"/>
      <c r="H18" s="704"/>
      <c r="I18" s="21" t="s">
        <v>357</v>
      </c>
      <c r="J18" s="145">
        <v>10</v>
      </c>
      <c r="K18" s="21" t="s">
        <v>306</v>
      </c>
      <c r="L18" s="145">
        <f>IF((OR(K18="ارائه‏نشده", K18="ارائه‏شده‏کامل‏یاناقص")), J18,0)</f>
        <v>10</v>
      </c>
      <c r="M18" s="21"/>
      <c r="N18" s="21"/>
      <c r="O18" s="21"/>
      <c r="P18" s="705"/>
      <c r="Q18" s="706"/>
      <c r="R18" s="707"/>
    </row>
    <row r="19" spans="2:19" ht="41.25" customHeight="1" thickBot="1">
      <c r="B19" s="165">
        <v>6</v>
      </c>
      <c r="C19" s="702" t="s">
        <v>518</v>
      </c>
      <c r="D19" s="703"/>
      <c r="E19" s="703"/>
      <c r="F19" s="703"/>
      <c r="G19" s="703"/>
      <c r="H19" s="704"/>
      <c r="I19" s="21" t="s">
        <v>357</v>
      </c>
      <c r="J19" s="145">
        <v>5</v>
      </c>
      <c r="K19" s="21" t="s">
        <v>306</v>
      </c>
      <c r="L19" s="145">
        <v>5</v>
      </c>
      <c r="M19" s="21"/>
      <c r="N19" s="21"/>
      <c r="O19" s="21"/>
      <c r="P19" s="705"/>
      <c r="Q19" s="706"/>
      <c r="R19" s="707"/>
    </row>
    <row r="20" spans="2:19" ht="41.25" customHeight="1" thickBot="1">
      <c r="B20" s="165">
        <v>7</v>
      </c>
      <c r="C20" s="702" t="s">
        <v>519</v>
      </c>
      <c r="D20" s="703"/>
      <c r="E20" s="703"/>
      <c r="F20" s="703"/>
      <c r="G20" s="703"/>
      <c r="H20" s="704"/>
      <c r="I20" s="21" t="s">
        <v>357</v>
      </c>
      <c r="J20" s="145">
        <v>2.5</v>
      </c>
      <c r="K20" s="21" t="s">
        <v>306</v>
      </c>
      <c r="L20" s="145">
        <v>2.5</v>
      </c>
      <c r="M20" s="21"/>
      <c r="N20" s="21"/>
      <c r="O20" s="21"/>
      <c r="P20" s="705"/>
      <c r="Q20" s="706"/>
      <c r="R20" s="707"/>
    </row>
    <row r="21" spans="2:19" ht="41.25" customHeight="1" thickBot="1">
      <c r="B21" s="165">
        <v>8</v>
      </c>
      <c r="C21" s="702" t="s">
        <v>520</v>
      </c>
      <c r="D21" s="703"/>
      <c r="E21" s="703"/>
      <c r="F21" s="703"/>
      <c r="G21" s="703"/>
      <c r="H21" s="704"/>
      <c r="I21" s="21" t="s">
        <v>357</v>
      </c>
      <c r="J21" s="145">
        <v>2.5</v>
      </c>
      <c r="K21" s="21" t="s">
        <v>306</v>
      </c>
      <c r="L21" s="145">
        <v>2.5</v>
      </c>
      <c r="M21" s="21"/>
      <c r="N21" s="21"/>
      <c r="O21" s="21"/>
      <c r="P21" s="705"/>
      <c r="Q21" s="706"/>
      <c r="R21" s="707"/>
    </row>
    <row r="22" spans="2:19" ht="41.25" customHeight="1" thickBot="1">
      <c r="B22" s="165">
        <v>9</v>
      </c>
      <c r="C22" s="702" t="s">
        <v>521</v>
      </c>
      <c r="D22" s="703"/>
      <c r="E22" s="703"/>
      <c r="F22" s="703"/>
      <c r="G22" s="703"/>
      <c r="H22" s="704"/>
      <c r="I22" s="21" t="s">
        <v>357</v>
      </c>
      <c r="J22" s="145">
        <v>5</v>
      </c>
      <c r="K22" s="21" t="s">
        <v>306</v>
      </c>
      <c r="L22" s="145">
        <v>5</v>
      </c>
      <c r="M22" s="21"/>
      <c r="N22" s="21"/>
      <c r="O22" s="21"/>
      <c r="P22" s="705"/>
      <c r="Q22" s="706"/>
      <c r="R22" s="707"/>
    </row>
    <row r="23" spans="2:19" ht="41.25" customHeight="1" thickBot="1">
      <c r="B23" s="525"/>
      <c r="C23" s="781" t="s">
        <v>440</v>
      </c>
      <c r="D23" s="715"/>
      <c r="E23" s="715"/>
      <c r="F23" s="715"/>
      <c r="G23" s="715"/>
      <c r="H23" s="716"/>
      <c r="I23" s="75"/>
      <c r="J23" s="44"/>
      <c r="K23" s="495"/>
      <c r="L23" s="495"/>
      <c r="M23" s="75"/>
      <c r="N23" s="75"/>
      <c r="O23" s="75"/>
      <c r="P23" s="785"/>
      <c r="Q23" s="786"/>
      <c r="R23" s="787"/>
    </row>
    <row r="24" spans="2:19" ht="29.25" thickBot="1">
      <c r="B24" s="165">
        <v>10</v>
      </c>
      <c r="C24" s="801" t="s">
        <v>12</v>
      </c>
      <c r="D24" s="729"/>
      <c r="E24" s="729"/>
      <c r="F24" s="729"/>
      <c r="G24" s="729"/>
      <c r="H24" s="730"/>
      <c r="I24" s="21" t="s">
        <v>357</v>
      </c>
      <c r="J24" s="145">
        <v>10</v>
      </c>
      <c r="K24" s="21" t="s">
        <v>306</v>
      </c>
      <c r="L24" s="145">
        <f t="shared" ref="L24:L28" si="1">IF((OR(K24="ارائه‏نشده", K24="ارائه‏شده‏کامل‏یاناقص")), J24,0)</f>
        <v>10</v>
      </c>
      <c r="M24" s="21"/>
      <c r="N24" s="21"/>
      <c r="O24" s="21"/>
      <c r="P24" s="814"/>
      <c r="Q24" s="815"/>
      <c r="R24" s="834"/>
    </row>
    <row r="25" spans="2:19" ht="29.25" thickBot="1">
      <c r="B25" s="165">
        <v>11</v>
      </c>
      <c r="C25" s="725" t="s">
        <v>72</v>
      </c>
      <c r="D25" s="726"/>
      <c r="E25" s="726"/>
      <c r="F25" s="726"/>
      <c r="G25" s="726"/>
      <c r="H25" s="727"/>
      <c r="I25" s="21" t="s">
        <v>357</v>
      </c>
      <c r="J25" s="145">
        <v>10</v>
      </c>
      <c r="K25" s="21" t="s">
        <v>306</v>
      </c>
      <c r="L25" s="145">
        <f>IF((OR(K25="ارائه‏نشده", K25="ارائه‏شده‏کامل‏یاناقص")), J25,0)</f>
        <v>10</v>
      </c>
      <c r="M25" s="21"/>
      <c r="N25" s="21"/>
      <c r="O25" s="21"/>
      <c r="P25" s="731"/>
      <c r="Q25" s="732"/>
      <c r="R25" s="733"/>
    </row>
    <row r="26" spans="2:19" ht="29.25" thickBot="1">
      <c r="B26" s="165">
        <v>12</v>
      </c>
      <c r="C26" s="725" t="s">
        <v>334</v>
      </c>
      <c r="D26" s="726"/>
      <c r="E26" s="726"/>
      <c r="F26" s="726"/>
      <c r="G26" s="726"/>
      <c r="H26" s="727"/>
      <c r="I26" s="21" t="s">
        <v>357</v>
      </c>
      <c r="J26" s="145">
        <v>10</v>
      </c>
      <c r="K26" s="21" t="s">
        <v>305</v>
      </c>
      <c r="L26" s="145">
        <f t="shared" si="1"/>
        <v>10</v>
      </c>
      <c r="M26" s="21"/>
      <c r="N26" s="21"/>
      <c r="O26" s="21"/>
      <c r="P26" s="739"/>
      <c r="Q26" s="739"/>
      <c r="R26" s="740"/>
    </row>
    <row r="27" spans="2:19" ht="29.25" thickBot="1">
      <c r="B27" s="165">
        <v>13</v>
      </c>
      <c r="C27" s="791" t="s">
        <v>661</v>
      </c>
      <c r="D27" s="792"/>
      <c r="E27" s="792"/>
      <c r="F27" s="792"/>
      <c r="G27" s="792"/>
      <c r="H27" s="793"/>
      <c r="I27" s="21" t="s">
        <v>357</v>
      </c>
      <c r="J27" s="145">
        <v>10</v>
      </c>
      <c r="K27" s="21" t="s">
        <v>305</v>
      </c>
      <c r="L27" s="145">
        <f t="shared" si="1"/>
        <v>10</v>
      </c>
      <c r="M27" s="21"/>
      <c r="N27" s="21"/>
      <c r="O27" s="21"/>
      <c r="P27" s="731"/>
      <c r="Q27" s="732"/>
      <c r="R27" s="733"/>
    </row>
    <row r="28" spans="2:19" ht="29.25" thickBot="1">
      <c r="B28" s="165">
        <v>14</v>
      </c>
      <c r="C28" s="741" t="s">
        <v>11</v>
      </c>
      <c r="D28" s="742"/>
      <c r="E28" s="742"/>
      <c r="F28" s="742"/>
      <c r="G28" s="742"/>
      <c r="H28" s="743"/>
      <c r="I28" s="21" t="s">
        <v>357</v>
      </c>
      <c r="J28" s="145">
        <v>5</v>
      </c>
      <c r="K28" s="21" t="s">
        <v>306</v>
      </c>
      <c r="L28" s="145">
        <f t="shared" si="1"/>
        <v>5</v>
      </c>
      <c r="M28" s="21"/>
      <c r="N28" s="21"/>
      <c r="O28" s="21"/>
      <c r="P28" s="705"/>
      <c r="Q28" s="706"/>
      <c r="R28" s="707"/>
    </row>
    <row r="29" spans="2:19" ht="44.45" customHeight="1" thickBot="1">
      <c r="B29" s="165">
        <v>15</v>
      </c>
      <c r="C29" s="794" t="s">
        <v>437</v>
      </c>
      <c r="D29" s="795"/>
      <c r="E29" s="795"/>
      <c r="F29" s="795"/>
      <c r="G29" s="795"/>
      <c r="H29" s="796"/>
      <c r="I29" s="21" t="s">
        <v>357</v>
      </c>
      <c r="J29" s="145">
        <v>10</v>
      </c>
      <c r="K29" s="21" t="s">
        <v>306</v>
      </c>
      <c r="L29" s="145">
        <f>IF((OR(K29="ارائه‏نشده", K29="ارائه‏شده‏کامل‏یاناقص")), J29,0)</f>
        <v>10</v>
      </c>
      <c r="M29" s="21"/>
      <c r="N29" s="21"/>
      <c r="O29" s="21"/>
      <c r="P29" s="711"/>
      <c r="Q29" s="712"/>
      <c r="R29" s="713"/>
    </row>
    <row r="30" spans="2:19" ht="29.25" thickBot="1">
      <c r="B30" s="525"/>
      <c r="C30" s="714" t="s">
        <v>13</v>
      </c>
      <c r="D30" s="715"/>
      <c r="E30" s="715"/>
      <c r="F30" s="715"/>
      <c r="G30" s="715"/>
      <c r="H30" s="716"/>
      <c r="I30" s="75"/>
      <c r="J30" s="75"/>
      <c r="K30" s="495"/>
      <c r="L30" s="495"/>
      <c r="M30" s="75"/>
      <c r="N30" s="75"/>
      <c r="O30" s="75"/>
      <c r="P30" s="785"/>
      <c r="Q30" s="786"/>
      <c r="R30" s="787"/>
      <c r="S30" s="28"/>
    </row>
    <row r="31" spans="2:19" ht="59.25" customHeight="1" thickBot="1">
      <c r="B31" s="165">
        <v>16</v>
      </c>
      <c r="C31" s="808" t="s">
        <v>662</v>
      </c>
      <c r="D31" s="809"/>
      <c r="E31" s="809"/>
      <c r="F31" s="809"/>
      <c r="G31" s="809"/>
      <c r="H31" s="810"/>
      <c r="I31" s="21" t="s">
        <v>357</v>
      </c>
      <c r="J31" s="145">
        <v>10</v>
      </c>
      <c r="K31" s="21" t="s">
        <v>306</v>
      </c>
      <c r="L31" s="145">
        <v>10</v>
      </c>
      <c r="M31" s="21"/>
      <c r="N31" s="21"/>
      <c r="O31" s="21"/>
      <c r="P31" s="814"/>
      <c r="Q31" s="815"/>
      <c r="R31" s="816"/>
      <c r="S31" s="22"/>
    </row>
    <row r="32" spans="2:19" ht="38.450000000000003" customHeight="1" thickBot="1">
      <c r="B32" s="165">
        <v>17</v>
      </c>
      <c r="C32" s="761" t="s">
        <v>583</v>
      </c>
      <c r="D32" s="764"/>
      <c r="E32" s="764"/>
      <c r="F32" s="764"/>
      <c r="G32" s="764"/>
      <c r="H32" s="765"/>
      <c r="I32" s="153" t="s">
        <v>584</v>
      </c>
      <c r="J32" s="145">
        <v>5</v>
      </c>
      <c r="K32" s="21" t="s">
        <v>306</v>
      </c>
      <c r="L32" s="145">
        <f t="shared" ref="L32:L37" si="2">IF((OR(K32="ارائه‏نشده", K32="ارائه‏شده‏کامل‏یاناقص")), J32,0)</f>
        <v>5</v>
      </c>
      <c r="M32" s="21"/>
      <c r="N32" s="21"/>
      <c r="O32" s="21"/>
      <c r="P32" s="731"/>
      <c r="Q32" s="732"/>
      <c r="R32" s="734"/>
      <c r="S32" s="22"/>
    </row>
    <row r="33" spans="1:19" ht="29.25" customHeight="1" thickBot="1">
      <c r="B33" s="165">
        <v>18</v>
      </c>
      <c r="C33" s="717" t="s">
        <v>487</v>
      </c>
      <c r="D33" s="720"/>
      <c r="E33" s="720"/>
      <c r="F33" s="720"/>
      <c r="G33" s="720"/>
      <c r="H33" s="721"/>
      <c r="I33" s="153" t="s">
        <v>584</v>
      </c>
      <c r="J33" s="145">
        <v>5</v>
      </c>
      <c r="K33" s="21" t="s">
        <v>306</v>
      </c>
      <c r="L33" s="145">
        <f t="shared" si="2"/>
        <v>5</v>
      </c>
      <c r="M33" s="21"/>
      <c r="N33" s="21"/>
      <c r="O33" s="21"/>
      <c r="P33" s="735"/>
      <c r="Q33" s="736"/>
      <c r="R33" s="737"/>
      <c r="S33" s="22"/>
    </row>
    <row r="34" spans="1:19" ht="38.450000000000003" customHeight="1" thickBot="1">
      <c r="B34" s="165">
        <v>19</v>
      </c>
      <c r="C34" s="761" t="s">
        <v>632</v>
      </c>
      <c r="D34" s="764"/>
      <c r="E34" s="764"/>
      <c r="F34" s="764"/>
      <c r="G34" s="764"/>
      <c r="H34" s="765"/>
      <c r="I34" s="153" t="s">
        <v>584</v>
      </c>
      <c r="J34" s="145">
        <v>5</v>
      </c>
      <c r="K34" s="21" t="s">
        <v>306</v>
      </c>
      <c r="L34" s="145">
        <f t="shared" si="2"/>
        <v>5</v>
      </c>
      <c r="M34" s="21"/>
      <c r="N34" s="21"/>
      <c r="O34" s="21"/>
      <c r="P34" s="731"/>
      <c r="Q34" s="732"/>
      <c r="R34" s="733"/>
    </row>
    <row r="35" spans="1:19" ht="41.45" customHeight="1" thickBot="1">
      <c r="B35" s="165">
        <v>20</v>
      </c>
      <c r="C35" s="761" t="s">
        <v>488</v>
      </c>
      <c r="D35" s="764"/>
      <c r="E35" s="764"/>
      <c r="F35" s="764"/>
      <c r="G35" s="764"/>
      <c r="H35" s="765"/>
      <c r="I35" s="153" t="s">
        <v>584</v>
      </c>
      <c r="J35" s="145">
        <v>5</v>
      </c>
      <c r="K35" s="21" t="s">
        <v>306</v>
      </c>
      <c r="L35" s="145">
        <f t="shared" si="2"/>
        <v>5</v>
      </c>
      <c r="M35" s="21"/>
      <c r="N35" s="21"/>
      <c r="O35" s="21"/>
      <c r="P35" s="738"/>
      <c r="Q35" s="739"/>
      <c r="R35" s="740"/>
    </row>
    <row r="36" spans="1:19" ht="32.450000000000003" customHeight="1" thickBot="1">
      <c r="B36" s="165">
        <v>21</v>
      </c>
      <c r="C36" s="761" t="s">
        <v>633</v>
      </c>
      <c r="D36" s="764"/>
      <c r="E36" s="764"/>
      <c r="F36" s="764"/>
      <c r="G36" s="764"/>
      <c r="H36" s="765"/>
      <c r="I36" s="153" t="s">
        <v>584</v>
      </c>
      <c r="J36" s="145">
        <v>5</v>
      </c>
      <c r="K36" s="21" t="s">
        <v>306</v>
      </c>
      <c r="L36" s="145">
        <f t="shared" si="2"/>
        <v>5</v>
      </c>
      <c r="M36" s="21"/>
      <c r="N36" s="21"/>
      <c r="O36" s="21"/>
      <c r="P36" s="731"/>
      <c r="Q36" s="732"/>
      <c r="R36" s="733"/>
    </row>
    <row r="37" spans="1:19" ht="43.15" customHeight="1" thickBot="1">
      <c r="B37" s="165">
        <v>22</v>
      </c>
      <c r="C37" s="761" t="s">
        <v>489</v>
      </c>
      <c r="D37" s="764"/>
      <c r="E37" s="764"/>
      <c r="F37" s="764"/>
      <c r="G37" s="764"/>
      <c r="H37" s="765"/>
      <c r="I37" s="153" t="s">
        <v>584</v>
      </c>
      <c r="J37" s="145">
        <v>5</v>
      </c>
      <c r="K37" s="21" t="s">
        <v>306</v>
      </c>
      <c r="L37" s="145">
        <f t="shared" si="2"/>
        <v>5</v>
      </c>
      <c r="M37" s="21"/>
      <c r="N37" s="21"/>
      <c r="O37" s="21"/>
      <c r="P37" s="738"/>
      <c r="Q37" s="739"/>
      <c r="R37" s="740"/>
    </row>
    <row r="38" spans="1:19" ht="42.75" customHeight="1" thickBot="1">
      <c r="A38" s="16"/>
      <c r="B38" s="525"/>
      <c r="C38" s="781" t="s">
        <v>544</v>
      </c>
      <c r="D38" s="715"/>
      <c r="E38" s="715"/>
      <c r="F38" s="715"/>
      <c r="G38" s="715"/>
      <c r="H38" s="716"/>
      <c r="I38" s="75"/>
      <c r="J38" s="75"/>
      <c r="K38" s="495"/>
      <c r="L38" s="495"/>
      <c r="M38" s="75"/>
      <c r="N38" s="75"/>
      <c r="O38" s="75"/>
      <c r="P38" s="785"/>
      <c r="Q38" s="786"/>
      <c r="R38" s="787"/>
    </row>
    <row r="39" spans="1:19" ht="29.25" thickBot="1">
      <c r="B39" s="165">
        <v>23</v>
      </c>
      <c r="C39" s="741" t="s">
        <v>459</v>
      </c>
      <c r="D39" s="742"/>
      <c r="E39" s="742"/>
      <c r="F39" s="742"/>
      <c r="G39" s="742"/>
      <c r="H39" s="743"/>
      <c r="I39" s="153" t="s">
        <v>246</v>
      </c>
      <c r="J39" s="145">
        <v>5</v>
      </c>
      <c r="K39" s="21" t="s">
        <v>306</v>
      </c>
      <c r="L39" s="145">
        <f t="shared" ref="L39" si="3">IF((OR(K39="ارائه‏نشده", K39="ارائه‏شده‏کامل‏یاناقص")), J39,0)</f>
        <v>5</v>
      </c>
      <c r="M39" s="21"/>
      <c r="N39" s="21"/>
      <c r="O39" s="21"/>
      <c r="P39" s="705"/>
      <c r="Q39" s="706"/>
      <c r="R39" s="707"/>
    </row>
    <row r="40" spans="1:19" ht="29.25" thickBot="1">
      <c r="B40" s="165">
        <v>24</v>
      </c>
      <c r="C40" s="728" t="s">
        <v>460</v>
      </c>
      <c r="D40" s="729"/>
      <c r="E40" s="729"/>
      <c r="F40" s="729"/>
      <c r="G40" s="729"/>
      <c r="H40" s="730"/>
      <c r="I40" s="153" t="s">
        <v>246</v>
      </c>
      <c r="J40" s="145">
        <v>5</v>
      </c>
      <c r="K40" s="21" t="s">
        <v>306</v>
      </c>
      <c r="L40" s="145">
        <f t="shared" ref="L40:L45" si="4">IF((OR(K40="ارائه‏نشده", K40="ارائه‏شده‏کامل‏یاناقص")), J40,0)</f>
        <v>5</v>
      </c>
      <c r="M40" s="21"/>
      <c r="N40" s="21"/>
      <c r="O40" s="21"/>
      <c r="P40" s="705"/>
      <c r="Q40" s="706" t="e">
        <f>IF(#REF!=1,0,J40)</f>
        <v>#REF!</v>
      </c>
      <c r="R40" s="707"/>
    </row>
    <row r="41" spans="1:19" ht="29.25" thickBot="1">
      <c r="B41" s="165">
        <v>25</v>
      </c>
      <c r="C41" s="725" t="s">
        <v>461</v>
      </c>
      <c r="D41" s="726"/>
      <c r="E41" s="726"/>
      <c r="F41" s="726"/>
      <c r="G41" s="726"/>
      <c r="H41" s="727"/>
      <c r="I41" s="153" t="s">
        <v>246</v>
      </c>
      <c r="J41" s="145">
        <v>5</v>
      </c>
      <c r="K41" s="21" t="s">
        <v>306</v>
      </c>
      <c r="L41" s="145">
        <f t="shared" si="4"/>
        <v>5</v>
      </c>
      <c r="M41" s="21"/>
      <c r="N41" s="21"/>
      <c r="O41" s="21"/>
      <c r="P41" s="705"/>
      <c r="Q41" s="706" t="e">
        <f>IF(#REF!=1,0,J41)</f>
        <v>#REF!</v>
      </c>
      <c r="R41" s="707"/>
    </row>
    <row r="42" spans="1:19" ht="29.25" thickBot="1">
      <c r="B42" s="165">
        <v>26</v>
      </c>
      <c r="C42" s="725" t="s">
        <v>462</v>
      </c>
      <c r="D42" s="726"/>
      <c r="E42" s="726"/>
      <c r="F42" s="726"/>
      <c r="G42" s="726"/>
      <c r="H42" s="727"/>
      <c r="I42" s="153" t="s">
        <v>246</v>
      </c>
      <c r="J42" s="145">
        <v>5</v>
      </c>
      <c r="K42" s="21" t="s">
        <v>306</v>
      </c>
      <c r="L42" s="145">
        <f t="shared" si="4"/>
        <v>5</v>
      </c>
      <c r="M42" s="21"/>
      <c r="N42" s="21"/>
      <c r="O42" s="21"/>
      <c r="P42" s="705"/>
      <c r="Q42" s="706" t="e">
        <f>IF(#REF!=1,0,J42)</f>
        <v>#REF!</v>
      </c>
      <c r="R42" s="707"/>
    </row>
    <row r="43" spans="1:19" ht="29.25" thickBot="1">
      <c r="B43" s="165">
        <v>27</v>
      </c>
      <c r="C43" s="725" t="s">
        <v>463</v>
      </c>
      <c r="D43" s="726"/>
      <c r="E43" s="726"/>
      <c r="F43" s="726"/>
      <c r="G43" s="726"/>
      <c r="H43" s="727"/>
      <c r="I43" s="153" t="s">
        <v>246</v>
      </c>
      <c r="J43" s="145">
        <v>5</v>
      </c>
      <c r="K43" s="21" t="s">
        <v>306</v>
      </c>
      <c r="L43" s="145">
        <f t="shared" si="4"/>
        <v>5</v>
      </c>
      <c r="M43" s="21"/>
      <c r="N43" s="21"/>
      <c r="O43" s="21"/>
      <c r="P43" s="705"/>
      <c r="Q43" s="706" t="e">
        <f>IF(#REF!=1,0,J43)</f>
        <v>#REF!</v>
      </c>
      <c r="R43" s="707"/>
    </row>
    <row r="44" spans="1:19" ht="29.25" thickBot="1">
      <c r="B44" s="165">
        <v>28</v>
      </c>
      <c r="C44" s="791" t="s">
        <v>663</v>
      </c>
      <c r="D44" s="792"/>
      <c r="E44" s="792"/>
      <c r="F44" s="792"/>
      <c r="G44" s="792"/>
      <c r="H44" s="793"/>
      <c r="I44" s="153" t="s">
        <v>246</v>
      </c>
      <c r="J44" s="145">
        <v>10</v>
      </c>
      <c r="K44" s="21" t="s">
        <v>306</v>
      </c>
      <c r="L44" s="145">
        <f t="shared" si="4"/>
        <v>10</v>
      </c>
      <c r="M44" s="21"/>
      <c r="N44" s="21"/>
      <c r="O44" s="21"/>
      <c r="P44" s="705"/>
      <c r="Q44" s="706" t="e">
        <f>IF(#REF!=1,0,J44)</f>
        <v>#REF!</v>
      </c>
      <c r="R44" s="707"/>
    </row>
    <row r="45" spans="1:19" ht="29.25" thickBot="1">
      <c r="B45" s="165">
        <v>29</v>
      </c>
      <c r="C45" s="791" t="s">
        <v>664</v>
      </c>
      <c r="D45" s="792"/>
      <c r="E45" s="792"/>
      <c r="F45" s="792"/>
      <c r="G45" s="792"/>
      <c r="H45" s="793"/>
      <c r="I45" s="153" t="s">
        <v>246</v>
      </c>
      <c r="J45" s="145">
        <v>10</v>
      </c>
      <c r="K45" s="21" t="s">
        <v>306</v>
      </c>
      <c r="L45" s="145">
        <f t="shared" si="4"/>
        <v>10</v>
      </c>
      <c r="M45" s="21"/>
      <c r="N45" s="21"/>
      <c r="O45" s="21"/>
      <c r="P45" s="705"/>
      <c r="Q45" s="706" t="e">
        <f>IF(#REF!=1,0,J45)</f>
        <v>#REF!</v>
      </c>
      <c r="R45" s="707"/>
    </row>
    <row r="46" spans="1:19" ht="29.25" thickBot="1">
      <c r="B46" s="165">
        <v>30</v>
      </c>
      <c r="C46" s="741" t="s">
        <v>464</v>
      </c>
      <c r="D46" s="742"/>
      <c r="E46" s="742"/>
      <c r="F46" s="742"/>
      <c r="G46" s="742"/>
      <c r="H46" s="743"/>
      <c r="I46" s="153" t="s">
        <v>246</v>
      </c>
      <c r="J46" s="455">
        <v>10</v>
      </c>
      <c r="K46" s="21" t="s">
        <v>306</v>
      </c>
      <c r="L46" s="145">
        <f t="shared" ref="L46" si="5">IF((OR(K46="ارائه‏نشده", K46="ارائه‏شده‏کامل‏یاناقص")), J46,0)</f>
        <v>10</v>
      </c>
      <c r="M46" s="21"/>
      <c r="N46" s="21"/>
      <c r="O46" s="21"/>
      <c r="P46" s="711"/>
      <c r="Q46" s="712"/>
      <c r="R46" s="713"/>
    </row>
    <row r="47" spans="1:19" ht="29.25" thickBot="1">
      <c r="B47" s="176"/>
      <c r="C47" s="811" t="s">
        <v>435</v>
      </c>
      <c r="D47" s="812"/>
      <c r="E47" s="812"/>
      <c r="F47" s="812"/>
      <c r="G47" s="812"/>
      <c r="H47" s="813"/>
      <c r="I47" s="170"/>
      <c r="J47" s="170"/>
      <c r="K47" s="487"/>
      <c r="L47" s="487"/>
      <c r="M47" s="174"/>
      <c r="N47" s="174"/>
      <c r="O47" s="174"/>
      <c r="P47" s="822"/>
      <c r="Q47" s="823"/>
      <c r="R47" s="824"/>
    </row>
    <row r="48" spans="1:19" ht="29.25" thickBot="1">
      <c r="B48" s="525"/>
      <c r="C48" s="714" t="s">
        <v>545</v>
      </c>
      <c r="D48" s="715"/>
      <c r="E48" s="715"/>
      <c r="F48" s="715"/>
      <c r="G48" s="715"/>
      <c r="H48" s="716"/>
      <c r="I48" s="58"/>
      <c r="J48" s="58"/>
      <c r="K48" s="486"/>
      <c r="L48" s="486"/>
      <c r="M48" s="75"/>
      <c r="N48" s="75"/>
      <c r="O48" s="75"/>
      <c r="P48" s="785"/>
      <c r="Q48" s="786"/>
      <c r="R48" s="787"/>
    </row>
    <row r="49" spans="2:18" ht="29.25" thickBot="1">
      <c r="B49" s="165">
        <v>31</v>
      </c>
      <c r="C49" s="728" t="s">
        <v>639</v>
      </c>
      <c r="D49" s="729"/>
      <c r="E49" s="729"/>
      <c r="F49" s="729"/>
      <c r="G49" s="729"/>
      <c r="H49" s="730"/>
      <c r="I49" s="153" t="s">
        <v>478</v>
      </c>
      <c r="J49" s="145">
        <v>20</v>
      </c>
      <c r="K49" s="21" t="s">
        <v>306</v>
      </c>
      <c r="L49" s="145">
        <f t="shared" ref="L49:L53" si="6">IF((OR(K49="ارائه‏نشده", K49="ارائه‏شده‏کامل‏یاناقص")), J49,0)</f>
        <v>20</v>
      </c>
      <c r="M49" s="21"/>
      <c r="N49" s="21"/>
      <c r="O49" s="21"/>
      <c r="P49" s="705"/>
      <c r="Q49" s="706"/>
      <c r="R49" s="707"/>
    </row>
    <row r="50" spans="2:18" ht="29.25" thickBot="1">
      <c r="B50" s="165">
        <v>32</v>
      </c>
      <c r="C50" s="725" t="s">
        <v>546</v>
      </c>
      <c r="D50" s="726"/>
      <c r="E50" s="726"/>
      <c r="F50" s="726"/>
      <c r="G50" s="726"/>
      <c r="H50" s="727"/>
      <c r="I50" s="153" t="s">
        <v>478</v>
      </c>
      <c r="J50" s="145">
        <v>20</v>
      </c>
      <c r="K50" s="21" t="s">
        <v>306</v>
      </c>
      <c r="L50" s="145">
        <f t="shared" si="6"/>
        <v>20</v>
      </c>
      <c r="M50" s="21"/>
      <c r="N50" s="21"/>
      <c r="O50" s="21"/>
      <c r="P50" s="705"/>
      <c r="Q50" s="706"/>
      <c r="R50" s="707"/>
    </row>
    <row r="51" spans="2:18" ht="29.25" thickBot="1">
      <c r="B51" s="165">
        <v>33</v>
      </c>
      <c r="C51" s="725" t="s">
        <v>75</v>
      </c>
      <c r="D51" s="726"/>
      <c r="E51" s="726"/>
      <c r="F51" s="726"/>
      <c r="G51" s="726"/>
      <c r="H51" s="727"/>
      <c r="I51" s="153" t="s">
        <v>478</v>
      </c>
      <c r="J51" s="145">
        <v>20</v>
      </c>
      <c r="K51" s="21" t="s">
        <v>306</v>
      </c>
      <c r="L51" s="145">
        <f t="shared" si="6"/>
        <v>20</v>
      </c>
      <c r="M51" s="21"/>
      <c r="N51" s="21"/>
      <c r="O51" s="21"/>
      <c r="P51" s="705"/>
      <c r="Q51" s="706"/>
      <c r="R51" s="707"/>
    </row>
    <row r="52" spans="2:18" ht="29.25" thickBot="1">
      <c r="B52" s="165">
        <v>34</v>
      </c>
      <c r="C52" s="725" t="s">
        <v>76</v>
      </c>
      <c r="D52" s="726"/>
      <c r="E52" s="726"/>
      <c r="F52" s="726"/>
      <c r="G52" s="726"/>
      <c r="H52" s="727"/>
      <c r="I52" s="153" t="s">
        <v>478</v>
      </c>
      <c r="J52" s="145">
        <v>20</v>
      </c>
      <c r="K52" s="21" t="s">
        <v>306</v>
      </c>
      <c r="L52" s="145">
        <f t="shared" si="6"/>
        <v>20</v>
      </c>
      <c r="M52" s="21"/>
      <c r="N52" s="21"/>
      <c r="O52" s="21"/>
      <c r="P52" s="705"/>
      <c r="Q52" s="706"/>
      <c r="R52" s="707"/>
    </row>
    <row r="53" spans="2:18" ht="29.25" thickBot="1">
      <c r="B53" s="165">
        <v>35</v>
      </c>
      <c r="C53" s="741" t="s">
        <v>85</v>
      </c>
      <c r="D53" s="742"/>
      <c r="E53" s="742"/>
      <c r="F53" s="742"/>
      <c r="G53" s="742"/>
      <c r="H53" s="743"/>
      <c r="I53" s="153" t="s">
        <v>478</v>
      </c>
      <c r="J53" s="145">
        <v>20</v>
      </c>
      <c r="K53" s="21" t="s">
        <v>305</v>
      </c>
      <c r="L53" s="145">
        <f t="shared" si="6"/>
        <v>20</v>
      </c>
      <c r="M53" s="21"/>
      <c r="N53" s="21"/>
      <c r="O53" s="21"/>
      <c r="P53" s="705"/>
      <c r="Q53" s="706"/>
      <c r="R53" s="707"/>
    </row>
    <row r="54" spans="2:18" ht="29.25" thickBot="1">
      <c r="B54" s="525"/>
      <c r="C54" s="714" t="s">
        <v>547</v>
      </c>
      <c r="D54" s="715"/>
      <c r="E54" s="715"/>
      <c r="F54" s="715"/>
      <c r="G54" s="715"/>
      <c r="H54" s="716"/>
      <c r="I54" s="85"/>
      <c r="J54" s="85"/>
      <c r="K54" s="496"/>
      <c r="L54" s="496"/>
      <c r="M54" s="83"/>
      <c r="N54" s="85"/>
      <c r="O54" s="82"/>
      <c r="P54" s="708"/>
      <c r="Q54" s="709"/>
      <c r="R54" s="710"/>
    </row>
    <row r="55" spans="2:18" ht="29.25" thickBot="1">
      <c r="B55" s="165">
        <v>36</v>
      </c>
      <c r="C55" s="722" t="s">
        <v>177</v>
      </c>
      <c r="D55" s="723"/>
      <c r="E55" s="723"/>
      <c r="F55" s="723"/>
      <c r="G55" s="723"/>
      <c r="H55" s="724"/>
      <c r="I55" s="153" t="s">
        <v>479</v>
      </c>
      <c r="J55" s="145">
        <v>30</v>
      </c>
      <c r="K55" s="21" t="s">
        <v>306</v>
      </c>
      <c r="L55" s="145">
        <f t="shared" ref="L55:L63" si="7">IF((OR(K55="ارائه‏نشده", K55="ارائه‏شده‏کامل‏یاناقص")), J55,0)</f>
        <v>30</v>
      </c>
      <c r="M55" s="21"/>
      <c r="N55" s="21"/>
      <c r="O55" s="21"/>
      <c r="P55" s="705"/>
      <c r="Q55" s="706"/>
      <c r="R55" s="707"/>
    </row>
    <row r="56" spans="2:18" ht="29.25" thickBot="1">
      <c r="B56" s="165">
        <v>37</v>
      </c>
      <c r="C56" s="722" t="s">
        <v>457</v>
      </c>
      <c r="D56" s="723"/>
      <c r="E56" s="723"/>
      <c r="F56" s="723"/>
      <c r="G56" s="723"/>
      <c r="H56" s="724"/>
      <c r="I56" s="153" t="s">
        <v>479</v>
      </c>
      <c r="J56" s="145">
        <v>15</v>
      </c>
      <c r="K56" s="21" t="s">
        <v>306</v>
      </c>
      <c r="L56" s="145">
        <f>IF((OR(K56="ارائه‏نشده", K56="ارائه‏شده‏کامل‏یاناقص")), J56,0)</f>
        <v>15</v>
      </c>
      <c r="M56" s="21"/>
      <c r="N56" s="21"/>
      <c r="O56" s="21"/>
      <c r="P56" s="705"/>
      <c r="Q56" s="706"/>
      <c r="R56" s="707"/>
    </row>
    <row r="57" spans="2:18" ht="29.25" thickBot="1">
      <c r="B57" s="165">
        <v>38</v>
      </c>
      <c r="C57" s="722" t="s">
        <v>475</v>
      </c>
      <c r="D57" s="723"/>
      <c r="E57" s="723"/>
      <c r="F57" s="723"/>
      <c r="G57" s="723"/>
      <c r="H57" s="724"/>
      <c r="I57" s="153" t="s">
        <v>479</v>
      </c>
      <c r="J57" s="145">
        <v>10</v>
      </c>
      <c r="K57" s="21" t="s">
        <v>306</v>
      </c>
      <c r="L57" s="145">
        <f t="shared" si="7"/>
        <v>10</v>
      </c>
      <c r="M57" s="21"/>
      <c r="N57" s="21"/>
      <c r="O57" s="21"/>
      <c r="P57" s="705"/>
      <c r="Q57" s="706"/>
      <c r="R57" s="707"/>
    </row>
    <row r="58" spans="2:18" ht="29.25" thickBot="1">
      <c r="B58" s="165">
        <v>39</v>
      </c>
      <c r="C58" s="722" t="s">
        <v>454</v>
      </c>
      <c r="D58" s="723"/>
      <c r="E58" s="723"/>
      <c r="F58" s="723"/>
      <c r="G58" s="723"/>
      <c r="H58" s="724"/>
      <c r="I58" s="153" t="s">
        <v>479</v>
      </c>
      <c r="J58" s="145">
        <v>10</v>
      </c>
      <c r="K58" s="21" t="s">
        <v>306</v>
      </c>
      <c r="L58" s="145">
        <f t="shared" si="7"/>
        <v>10</v>
      </c>
      <c r="M58" s="21"/>
      <c r="N58" s="21"/>
      <c r="O58" s="21"/>
      <c r="P58" s="705"/>
      <c r="Q58" s="706"/>
      <c r="R58" s="707"/>
    </row>
    <row r="59" spans="2:18" ht="29.25" thickBot="1">
      <c r="B59" s="165">
        <v>40</v>
      </c>
      <c r="C59" s="722" t="s">
        <v>178</v>
      </c>
      <c r="D59" s="723"/>
      <c r="E59" s="723"/>
      <c r="F59" s="723"/>
      <c r="G59" s="723"/>
      <c r="H59" s="724"/>
      <c r="I59" s="153" t="s">
        <v>479</v>
      </c>
      <c r="J59" s="145">
        <v>10</v>
      </c>
      <c r="K59" s="21" t="s">
        <v>306</v>
      </c>
      <c r="L59" s="145">
        <f t="shared" si="7"/>
        <v>10</v>
      </c>
      <c r="M59" s="21"/>
      <c r="N59" s="21"/>
      <c r="O59" s="21"/>
      <c r="P59" s="705"/>
      <c r="Q59" s="706"/>
      <c r="R59" s="707"/>
    </row>
    <row r="60" spans="2:18" ht="29.25" thickBot="1">
      <c r="B60" s="165">
        <v>41</v>
      </c>
      <c r="C60" s="722" t="s">
        <v>455</v>
      </c>
      <c r="D60" s="723"/>
      <c r="E60" s="723"/>
      <c r="F60" s="723"/>
      <c r="G60" s="723"/>
      <c r="H60" s="724"/>
      <c r="I60" s="153" t="s">
        <v>479</v>
      </c>
      <c r="J60" s="145">
        <v>10</v>
      </c>
      <c r="K60" s="21" t="s">
        <v>306</v>
      </c>
      <c r="L60" s="145">
        <f t="shared" si="7"/>
        <v>10</v>
      </c>
      <c r="M60" s="21"/>
      <c r="N60" s="21"/>
      <c r="O60" s="21"/>
      <c r="P60" s="705"/>
      <c r="Q60" s="706"/>
      <c r="R60" s="707"/>
    </row>
    <row r="61" spans="2:18" ht="29.25" thickBot="1">
      <c r="B61" s="165">
        <v>42</v>
      </c>
      <c r="C61" s="725" t="s">
        <v>86</v>
      </c>
      <c r="D61" s="726"/>
      <c r="E61" s="726"/>
      <c r="F61" s="726"/>
      <c r="G61" s="726"/>
      <c r="H61" s="727"/>
      <c r="I61" s="153" t="s">
        <v>246</v>
      </c>
      <c r="J61" s="145">
        <v>10</v>
      </c>
      <c r="K61" s="21" t="s">
        <v>306</v>
      </c>
      <c r="L61" s="145">
        <f t="shared" si="7"/>
        <v>10</v>
      </c>
      <c r="M61" s="21"/>
      <c r="N61" s="21"/>
      <c r="O61" s="21"/>
      <c r="P61" s="705"/>
      <c r="Q61" s="706"/>
      <c r="R61" s="707"/>
    </row>
    <row r="62" spans="2:18" ht="29.25" thickBot="1">
      <c r="B62" s="165">
        <v>43</v>
      </c>
      <c r="C62" s="722" t="s">
        <v>456</v>
      </c>
      <c r="D62" s="723"/>
      <c r="E62" s="723"/>
      <c r="F62" s="723"/>
      <c r="G62" s="723"/>
      <c r="H62" s="724"/>
      <c r="I62" s="153" t="s">
        <v>350</v>
      </c>
      <c r="J62" s="145">
        <v>10</v>
      </c>
      <c r="K62" s="21" t="s">
        <v>306</v>
      </c>
      <c r="L62" s="145">
        <f t="shared" si="7"/>
        <v>10</v>
      </c>
      <c r="M62" s="21"/>
      <c r="N62" s="21"/>
      <c r="O62" s="21"/>
      <c r="P62" s="705"/>
      <c r="Q62" s="706"/>
      <c r="R62" s="707"/>
    </row>
    <row r="63" spans="2:18" ht="29.25" thickBot="1">
      <c r="B63" s="165">
        <v>44</v>
      </c>
      <c r="C63" s="722" t="s">
        <v>139</v>
      </c>
      <c r="D63" s="723"/>
      <c r="E63" s="723"/>
      <c r="F63" s="723"/>
      <c r="G63" s="723"/>
      <c r="H63" s="724"/>
      <c r="I63" s="153" t="s">
        <v>74</v>
      </c>
      <c r="J63" s="145">
        <v>10</v>
      </c>
      <c r="K63" s="21" t="s">
        <v>306</v>
      </c>
      <c r="L63" s="145">
        <f t="shared" si="7"/>
        <v>10</v>
      </c>
      <c r="M63" s="21"/>
      <c r="N63" s="21"/>
      <c r="O63" s="21"/>
      <c r="P63" s="705"/>
      <c r="Q63" s="706"/>
      <c r="R63" s="707"/>
    </row>
    <row r="64" spans="2:18" ht="29.25" thickBot="1">
      <c r="B64" s="525"/>
      <c r="C64" s="714" t="s">
        <v>548</v>
      </c>
      <c r="D64" s="715"/>
      <c r="E64" s="715"/>
      <c r="F64" s="715"/>
      <c r="G64" s="715"/>
      <c r="H64" s="716"/>
      <c r="I64" s="85"/>
      <c r="J64" s="85"/>
      <c r="K64" s="496"/>
      <c r="L64" s="496"/>
      <c r="M64" s="85"/>
      <c r="N64" s="85"/>
      <c r="O64" s="85"/>
      <c r="P64" s="708"/>
      <c r="Q64" s="709"/>
      <c r="R64" s="710"/>
    </row>
    <row r="65" spans="2:18" ht="29.25" thickBot="1">
      <c r="B65" s="165">
        <v>45</v>
      </c>
      <c r="C65" s="725" t="s">
        <v>572</v>
      </c>
      <c r="D65" s="726"/>
      <c r="E65" s="726"/>
      <c r="F65" s="726"/>
      <c r="G65" s="726"/>
      <c r="H65" s="727"/>
      <c r="I65" s="153" t="s">
        <v>355</v>
      </c>
      <c r="J65" s="145">
        <v>15</v>
      </c>
      <c r="K65" s="21" t="s">
        <v>306</v>
      </c>
      <c r="L65" s="145">
        <f t="shared" ref="L65:L68" si="8">IF((OR(K65="ارائه‏نشده", K65="ارائه‏شده‏کامل‏یاناقص")), J65,0)</f>
        <v>15</v>
      </c>
      <c r="M65" s="21"/>
      <c r="N65" s="21"/>
      <c r="O65" s="21"/>
      <c r="P65" s="705"/>
      <c r="Q65" s="706"/>
      <c r="R65" s="707"/>
    </row>
    <row r="66" spans="2:18" ht="29.25" thickBot="1">
      <c r="B66" s="165">
        <v>46</v>
      </c>
      <c r="C66" s="725" t="s">
        <v>77</v>
      </c>
      <c r="D66" s="726"/>
      <c r="E66" s="726"/>
      <c r="F66" s="726"/>
      <c r="G66" s="726"/>
      <c r="H66" s="727"/>
      <c r="I66" s="153" t="s">
        <v>480</v>
      </c>
      <c r="J66" s="145">
        <v>20</v>
      </c>
      <c r="K66" s="21" t="s">
        <v>306</v>
      </c>
      <c r="L66" s="145">
        <f t="shared" si="8"/>
        <v>20</v>
      </c>
      <c r="M66" s="21"/>
      <c r="N66" s="21"/>
      <c r="O66" s="21"/>
      <c r="P66" s="705"/>
      <c r="Q66" s="706"/>
      <c r="R66" s="707"/>
    </row>
    <row r="67" spans="2:18" ht="29.25" thickBot="1">
      <c r="B67" s="165">
        <v>47</v>
      </c>
      <c r="C67" s="722" t="s">
        <v>78</v>
      </c>
      <c r="D67" s="723"/>
      <c r="E67" s="723"/>
      <c r="F67" s="723"/>
      <c r="G67" s="723"/>
      <c r="H67" s="724"/>
      <c r="I67" s="153" t="s">
        <v>480</v>
      </c>
      <c r="J67" s="145">
        <v>20</v>
      </c>
      <c r="K67" s="21" t="s">
        <v>306</v>
      </c>
      <c r="L67" s="145">
        <f t="shared" si="8"/>
        <v>20</v>
      </c>
      <c r="M67" s="21"/>
      <c r="N67" s="21"/>
      <c r="O67" s="21"/>
      <c r="P67" s="705"/>
      <c r="Q67" s="706"/>
      <c r="R67" s="707"/>
    </row>
    <row r="68" spans="2:18" ht="29.25" thickBot="1">
      <c r="B68" s="165">
        <v>48</v>
      </c>
      <c r="C68" s="722" t="s">
        <v>79</v>
      </c>
      <c r="D68" s="723"/>
      <c r="E68" s="723"/>
      <c r="F68" s="723"/>
      <c r="G68" s="723"/>
      <c r="H68" s="724"/>
      <c r="I68" s="153" t="s">
        <v>480</v>
      </c>
      <c r="J68" s="145">
        <v>20</v>
      </c>
      <c r="K68" s="21" t="s">
        <v>306</v>
      </c>
      <c r="L68" s="145">
        <f t="shared" si="8"/>
        <v>20</v>
      </c>
      <c r="M68" s="21"/>
      <c r="N68" s="21"/>
      <c r="O68" s="21"/>
      <c r="P68" s="705"/>
      <c r="Q68" s="706"/>
      <c r="R68" s="707"/>
    </row>
    <row r="69" spans="2:18" ht="29.25" thickBot="1">
      <c r="B69" s="525"/>
      <c r="C69" s="714" t="s">
        <v>549</v>
      </c>
      <c r="D69" s="715"/>
      <c r="E69" s="715"/>
      <c r="F69" s="715"/>
      <c r="G69" s="715"/>
      <c r="H69" s="716"/>
      <c r="I69" s="75"/>
      <c r="J69" s="75"/>
      <c r="K69" s="495"/>
      <c r="L69" s="495"/>
      <c r="M69" s="75"/>
      <c r="N69" s="44"/>
      <c r="O69" s="58"/>
      <c r="P69" s="785"/>
      <c r="Q69" s="786"/>
      <c r="R69" s="787"/>
    </row>
    <row r="70" spans="2:18" ht="29.25" thickBot="1">
      <c r="B70" s="165">
        <v>49</v>
      </c>
      <c r="C70" s="722" t="s">
        <v>87</v>
      </c>
      <c r="D70" s="723"/>
      <c r="E70" s="723"/>
      <c r="F70" s="723"/>
      <c r="G70" s="723"/>
      <c r="H70" s="806"/>
      <c r="I70" s="153" t="s">
        <v>481</v>
      </c>
      <c r="J70" s="145">
        <v>20</v>
      </c>
      <c r="K70" s="21" t="s">
        <v>306</v>
      </c>
      <c r="L70" s="145">
        <f>IF((OR(K70="ارائه‏نشده", K70="ارائه‏شده‏کامل‏یاناقص")), J70,0)</f>
        <v>20</v>
      </c>
      <c r="M70" s="62"/>
      <c r="N70" s="63"/>
      <c r="O70" s="65"/>
      <c r="P70" s="848"/>
      <c r="Q70" s="849"/>
      <c r="R70" s="850"/>
    </row>
    <row r="71" spans="2:18" ht="29.25" thickBot="1">
      <c r="B71" s="525"/>
      <c r="C71" s="714" t="s">
        <v>550</v>
      </c>
      <c r="D71" s="715"/>
      <c r="E71" s="715"/>
      <c r="F71" s="715"/>
      <c r="G71" s="715"/>
      <c r="H71" s="716"/>
      <c r="I71" s="85"/>
      <c r="J71" s="85"/>
      <c r="K71" s="496"/>
      <c r="L71" s="496"/>
      <c r="M71" s="83"/>
      <c r="N71" s="85"/>
      <c r="O71" s="85"/>
      <c r="P71" s="708"/>
      <c r="Q71" s="709"/>
      <c r="R71" s="710"/>
    </row>
    <row r="72" spans="2:18" ht="29.25" thickBot="1">
      <c r="B72" s="165">
        <v>50</v>
      </c>
      <c r="C72" s="722" t="s">
        <v>80</v>
      </c>
      <c r="D72" s="723"/>
      <c r="E72" s="723"/>
      <c r="F72" s="723"/>
      <c r="G72" s="723"/>
      <c r="H72" s="724"/>
      <c r="I72" s="153" t="s">
        <v>482</v>
      </c>
      <c r="J72" s="145">
        <v>20</v>
      </c>
      <c r="K72" s="21" t="s">
        <v>306</v>
      </c>
      <c r="L72" s="145">
        <f t="shared" ref="L72:L76" si="9">IF((OR(K72="ارائه‏نشده", K72="ارائه‏شده‏کامل‏یاناقص")), J72,0)</f>
        <v>20</v>
      </c>
      <c r="M72" s="21"/>
      <c r="N72" s="21"/>
      <c r="O72" s="21"/>
      <c r="P72" s="705"/>
      <c r="Q72" s="706"/>
      <c r="R72" s="707"/>
    </row>
    <row r="73" spans="2:18" ht="29.25" thickBot="1">
      <c r="B73" s="165">
        <v>51</v>
      </c>
      <c r="C73" s="722" t="s">
        <v>81</v>
      </c>
      <c r="D73" s="723"/>
      <c r="E73" s="723"/>
      <c r="F73" s="723"/>
      <c r="G73" s="723"/>
      <c r="H73" s="724"/>
      <c r="I73" s="153" t="s">
        <v>482</v>
      </c>
      <c r="J73" s="145">
        <v>20</v>
      </c>
      <c r="K73" s="21" t="s">
        <v>306</v>
      </c>
      <c r="L73" s="145">
        <f t="shared" si="9"/>
        <v>20</v>
      </c>
      <c r="M73" s="21"/>
      <c r="N73" s="21"/>
      <c r="O73" s="21"/>
      <c r="P73" s="705"/>
      <c r="Q73" s="706"/>
      <c r="R73" s="707"/>
    </row>
    <row r="74" spans="2:18" ht="29.25" thickBot="1">
      <c r="B74" s="165">
        <v>52</v>
      </c>
      <c r="C74" s="722" t="s">
        <v>82</v>
      </c>
      <c r="D74" s="723"/>
      <c r="E74" s="723"/>
      <c r="F74" s="723"/>
      <c r="G74" s="723"/>
      <c r="H74" s="724"/>
      <c r="I74" s="153" t="s">
        <v>482</v>
      </c>
      <c r="J74" s="145">
        <v>20</v>
      </c>
      <c r="K74" s="21" t="s">
        <v>306</v>
      </c>
      <c r="L74" s="145">
        <f t="shared" si="9"/>
        <v>20</v>
      </c>
      <c r="M74" s="21"/>
      <c r="N74" s="21"/>
      <c r="O74" s="21"/>
      <c r="P74" s="705"/>
      <c r="Q74" s="706"/>
      <c r="R74" s="707"/>
    </row>
    <row r="75" spans="2:18" ht="29.25" thickBot="1">
      <c r="B75" s="165">
        <v>53</v>
      </c>
      <c r="C75" s="722" t="s">
        <v>83</v>
      </c>
      <c r="D75" s="723"/>
      <c r="E75" s="723"/>
      <c r="F75" s="723"/>
      <c r="G75" s="723"/>
      <c r="H75" s="724"/>
      <c r="I75" s="153" t="s">
        <v>482</v>
      </c>
      <c r="J75" s="145">
        <v>15</v>
      </c>
      <c r="K75" s="21" t="s">
        <v>306</v>
      </c>
      <c r="L75" s="145">
        <f t="shared" si="9"/>
        <v>15</v>
      </c>
      <c r="M75" s="21"/>
      <c r="N75" s="21"/>
      <c r="O75" s="21"/>
      <c r="P75" s="705"/>
      <c r="Q75" s="706"/>
      <c r="R75" s="707"/>
    </row>
    <row r="76" spans="2:18" ht="29.25" thickBot="1">
      <c r="B76" s="165">
        <v>54</v>
      </c>
      <c r="C76" s="797" t="s">
        <v>84</v>
      </c>
      <c r="D76" s="703"/>
      <c r="E76" s="703"/>
      <c r="F76" s="703"/>
      <c r="G76" s="703"/>
      <c r="H76" s="704"/>
      <c r="I76" s="153" t="s">
        <v>482</v>
      </c>
      <c r="J76" s="145">
        <v>15</v>
      </c>
      <c r="K76" s="21" t="s">
        <v>306</v>
      </c>
      <c r="L76" s="145">
        <f t="shared" si="9"/>
        <v>15</v>
      </c>
      <c r="M76" s="21"/>
      <c r="N76" s="21"/>
      <c r="O76" s="21"/>
      <c r="P76" s="705"/>
      <c r="Q76" s="706"/>
      <c r="R76" s="707"/>
    </row>
    <row r="77" spans="2:18" ht="66" customHeight="1" thickBot="1">
      <c r="B77" s="526"/>
      <c r="C77" s="798" t="s">
        <v>551</v>
      </c>
      <c r="D77" s="799"/>
      <c r="E77" s="799"/>
      <c r="F77" s="799"/>
      <c r="G77" s="799"/>
      <c r="H77" s="800"/>
      <c r="I77" s="195"/>
      <c r="J77" s="195"/>
      <c r="K77" s="489"/>
      <c r="L77" s="489"/>
      <c r="M77" s="195"/>
      <c r="N77" s="195"/>
      <c r="O77" s="196"/>
      <c r="P77" s="775"/>
      <c r="Q77" s="776"/>
      <c r="R77" s="777"/>
    </row>
    <row r="78" spans="2:18" ht="29.25" thickBot="1">
      <c r="B78" s="525"/>
      <c r="C78" s="714" t="s">
        <v>202</v>
      </c>
      <c r="D78" s="715"/>
      <c r="E78" s="715"/>
      <c r="F78" s="715"/>
      <c r="G78" s="715"/>
      <c r="H78" s="716"/>
      <c r="I78" s="85"/>
      <c r="J78" s="85"/>
      <c r="K78" s="496"/>
      <c r="L78" s="496"/>
      <c r="M78" s="85"/>
      <c r="N78" s="85"/>
      <c r="O78" s="85"/>
      <c r="P78" s="708"/>
      <c r="Q78" s="709"/>
      <c r="R78" s="710"/>
    </row>
    <row r="79" spans="2:18" ht="40.5" customHeight="1" thickBot="1">
      <c r="B79" s="165">
        <v>55</v>
      </c>
      <c r="C79" s="761" t="s">
        <v>173</v>
      </c>
      <c r="D79" s="726"/>
      <c r="E79" s="726"/>
      <c r="F79" s="726"/>
      <c r="G79" s="726"/>
      <c r="H79" s="727"/>
      <c r="I79" s="153" t="s">
        <v>584</v>
      </c>
      <c r="J79" s="145">
        <v>5</v>
      </c>
      <c r="K79" s="21" t="s">
        <v>306</v>
      </c>
      <c r="L79" s="145">
        <f>IF((OR(K79="ارائه‏نشده", K79="ارائه‏شده‏کامل‏یاناقص")), J79,0)</f>
        <v>5</v>
      </c>
      <c r="M79" s="21"/>
      <c r="N79" s="21"/>
      <c r="O79" s="21"/>
      <c r="P79" s="705"/>
      <c r="Q79" s="706"/>
      <c r="R79" s="707"/>
    </row>
    <row r="80" spans="2:18" ht="40.5" customHeight="1" thickBot="1">
      <c r="B80" s="165">
        <v>56</v>
      </c>
      <c r="C80" s="761" t="s">
        <v>191</v>
      </c>
      <c r="D80" s="726"/>
      <c r="E80" s="726"/>
      <c r="F80" s="726"/>
      <c r="G80" s="726"/>
      <c r="H80" s="727"/>
      <c r="I80" s="153" t="s">
        <v>584</v>
      </c>
      <c r="J80" s="145">
        <v>5</v>
      </c>
      <c r="K80" s="21" t="s">
        <v>306</v>
      </c>
      <c r="L80" s="145">
        <f t="shared" ref="L80:L81" si="10">IF((OR(K80="ارائه‏نشده", K80="ارائه‏شده‏کامل‏یاناقص")), J80,0)</f>
        <v>5</v>
      </c>
      <c r="M80" s="21"/>
      <c r="N80" s="21"/>
      <c r="O80" s="21"/>
      <c r="P80" s="705"/>
      <c r="Q80" s="706"/>
      <c r="R80" s="707"/>
    </row>
    <row r="81" spans="2:18" ht="29.25" thickBot="1">
      <c r="B81" s="165">
        <v>57</v>
      </c>
      <c r="C81" s="761" t="s">
        <v>194</v>
      </c>
      <c r="D81" s="764"/>
      <c r="E81" s="764"/>
      <c r="F81" s="764"/>
      <c r="G81" s="764"/>
      <c r="H81" s="765"/>
      <c r="I81" s="153" t="s">
        <v>584</v>
      </c>
      <c r="J81" s="145">
        <v>5</v>
      </c>
      <c r="K81" s="21" t="s">
        <v>306</v>
      </c>
      <c r="L81" s="145">
        <f t="shared" si="10"/>
        <v>5</v>
      </c>
      <c r="M81" s="21"/>
      <c r="N81" s="21"/>
      <c r="O81" s="21"/>
      <c r="P81" s="705"/>
      <c r="Q81" s="706"/>
      <c r="R81" s="707"/>
    </row>
    <row r="82" spans="2:18" ht="29.25" thickBot="1">
      <c r="B82" s="525"/>
      <c r="C82" s="714" t="s">
        <v>203</v>
      </c>
      <c r="D82" s="715"/>
      <c r="E82" s="715"/>
      <c r="F82" s="715"/>
      <c r="G82" s="715"/>
      <c r="H82" s="716"/>
      <c r="I82" s="85"/>
      <c r="J82" s="85"/>
      <c r="K82" s="496"/>
      <c r="L82" s="496"/>
      <c r="M82" s="85"/>
      <c r="N82" s="85"/>
      <c r="O82" s="85"/>
      <c r="P82" s="708"/>
      <c r="Q82" s="709"/>
      <c r="R82" s="710"/>
    </row>
    <row r="83" spans="2:18" ht="29.25" thickBot="1">
      <c r="B83" s="165">
        <v>58</v>
      </c>
      <c r="C83" s="722" t="s">
        <v>204</v>
      </c>
      <c r="D83" s="723"/>
      <c r="E83" s="723"/>
      <c r="F83" s="723"/>
      <c r="G83" s="723"/>
      <c r="H83" s="724"/>
      <c r="I83" s="153" t="s">
        <v>246</v>
      </c>
      <c r="J83" s="145">
        <v>100</v>
      </c>
      <c r="K83" s="21" t="s">
        <v>306</v>
      </c>
      <c r="L83" s="145">
        <f t="shared" ref="L83:L122" si="11">IF((OR(K83="ارائه‏نشده", K83="ارائه‏شده‏کامل‏یاناقص")), J83,0)</f>
        <v>100</v>
      </c>
      <c r="M83" s="21"/>
      <c r="N83" s="21"/>
      <c r="O83" s="21"/>
      <c r="P83" s="705"/>
      <c r="Q83" s="706"/>
      <c r="R83" s="707"/>
    </row>
    <row r="84" spans="2:18" ht="29.25" thickBot="1">
      <c r="B84" s="165">
        <v>59</v>
      </c>
      <c r="C84" s="766" t="s">
        <v>653</v>
      </c>
      <c r="D84" s="767"/>
      <c r="E84" s="767"/>
      <c r="F84" s="767"/>
      <c r="G84" s="767"/>
      <c r="H84" s="768"/>
      <c r="I84" s="153" t="s">
        <v>246</v>
      </c>
      <c r="J84" s="145">
        <v>10</v>
      </c>
      <c r="K84" s="21" t="s">
        <v>306</v>
      </c>
      <c r="L84" s="145">
        <f>IF((OR(K84="ارائه‏نشده", K84="ارائه‏شده‏کامل‏یاناقص")), J84,0)</f>
        <v>10</v>
      </c>
      <c r="M84" s="21"/>
      <c r="N84" s="21"/>
      <c r="O84" s="21"/>
      <c r="P84" s="705"/>
      <c r="Q84" s="706"/>
      <c r="R84" s="707"/>
    </row>
    <row r="85" spans="2:18" ht="29.25" thickBot="1">
      <c r="B85" s="165">
        <v>60</v>
      </c>
      <c r="C85" s="766" t="s">
        <v>654</v>
      </c>
      <c r="D85" s="767"/>
      <c r="E85" s="767"/>
      <c r="F85" s="767"/>
      <c r="G85" s="767"/>
      <c r="H85" s="768"/>
      <c r="I85" s="153" t="s">
        <v>246</v>
      </c>
      <c r="J85" s="145">
        <v>10</v>
      </c>
      <c r="K85" s="21" t="s">
        <v>306</v>
      </c>
      <c r="L85" s="145">
        <f t="shared" si="11"/>
        <v>10</v>
      </c>
      <c r="M85" s="21"/>
      <c r="N85" s="21"/>
      <c r="O85" s="21"/>
      <c r="P85" s="705"/>
      <c r="Q85" s="706"/>
      <c r="R85" s="707"/>
    </row>
    <row r="86" spans="2:18" ht="29.25" thickBot="1">
      <c r="B86" s="165">
        <v>61</v>
      </c>
      <c r="C86" s="717" t="s">
        <v>181</v>
      </c>
      <c r="D86" s="720"/>
      <c r="E86" s="720"/>
      <c r="F86" s="720"/>
      <c r="G86" s="720"/>
      <c r="H86" s="721"/>
      <c r="I86" s="153" t="s">
        <v>246</v>
      </c>
      <c r="J86" s="145">
        <v>10</v>
      </c>
      <c r="K86" s="21" t="s">
        <v>306</v>
      </c>
      <c r="L86" s="145">
        <f t="shared" si="11"/>
        <v>10</v>
      </c>
      <c r="M86" s="21"/>
      <c r="N86" s="21"/>
      <c r="O86" s="21"/>
      <c r="P86" s="705"/>
      <c r="Q86" s="706"/>
      <c r="R86" s="707"/>
    </row>
    <row r="87" spans="2:18" ht="42.75" customHeight="1" thickBot="1">
      <c r="B87" s="165">
        <v>62</v>
      </c>
      <c r="C87" s="717" t="s">
        <v>198</v>
      </c>
      <c r="D87" s="718"/>
      <c r="E87" s="718"/>
      <c r="F87" s="718"/>
      <c r="G87" s="718"/>
      <c r="H87" s="719"/>
      <c r="I87" s="153" t="s">
        <v>246</v>
      </c>
      <c r="J87" s="145">
        <v>15</v>
      </c>
      <c r="K87" s="21" t="s">
        <v>306</v>
      </c>
      <c r="L87" s="145">
        <f t="shared" si="11"/>
        <v>15</v>
      </c>
      <c r="M87" s="21"/>
      <c r="N87" s="21"/>
      <c r="O87" s="21"/>
      <c r="P87" s="705"/>
      <c r="Q87" s="706"/>
      <c r="R87" s="707"/>
    </row>
    <row r="88" spans="2:18" ht="29.25" thickBot="1">
      <c r="B88" s="165">
        <v>63</v>
      </c>
      <c r="C88" s="725" t="s">
        <v>73</v>
      </c>
      <c r="D88" s="726"/>
      <c r="E88" s="726"/>
      <c r="F88" s="726"/>
      <c r="G88" s="726"/>
      <c r="H88" s="727"/>
      <c r="I88" s="153" t="s">
        <v>246</v>
      </c>
      <c r="J88" s="145">
        <v>10</v>
      </c>
      <c r="K88" s="21" t="s">
        <v>306</v>
      </c>
      <c r="L88" s="145">
        <f t="shared" si="11"/>
        <v>10</v>
      </c>
      <c r="M88" s="21"/>
      <c r="N88" s="21"/>
      <c r="O88" s="21"/>
      <c r="P88" s="711"/>
      <c r="Q88" s="712"/>
      <c r="R88" s="713"/>
    </row>
    <row r="89" spans="2:18" ht="42" customHeight="1" thickBot="1">
      <c r="B89" s="165">
        <v>64</v>
      </c>
      <c r="C89" s="761" t="s">
        <v>200</v>
      </c>
      <c r="D89" s="726"/>
      <c r="E89" s="726"/>
      <c r="F89" s="726"/>
      <c r="G89" s="726"/>
      <c r="H89" s="727"/>
      <c r="I89" s="153" t="s">
        <v>246</v>
      </c>
      <c r="J89" s="145">
        <v>10</v>
      </c>
      <c r="K89" s="21" t="s">
        <v>306</v>
      </c>
      <c r="L89" s="145">
        <f t="shared" si="11"/>
        <v>10</v>
      </c>
      <c r="M89" s="21"/>
      <c r="N89" s="21"/>
      <c r="O89" s="21"/>
      <c r="P89" s="711"/>
      <c r="Q89" s="712"/>
      <c r="R89" s="713"/>
    </row>
    <row r="90" spans="2:18" ht="42.75" customHeight="1" thickBot="1">
      <c r="B90" s="165">
        <v>65</v>
      </c>
      <c r="C90" s="817" t="s">
        <v>195</v>
      </c>
      <c r="D90" s="818"/>
      <c r="E90" s="818"/>
      <c r="F90" s="818"/>
      <c r="G90" s="818"/>
      <c r="H90" s="819"/>
      <c r="I90" s="153" t="s">
        <v>246</v>
      </c>
      <c r="J90" s="145">
        <v>10</v>
      </c>
      <c r="K90" s="21" t="s">
        <v>306</v>
      </c>
      <c r="L90" s="145">
        <f t="shared" si="11"/>
        <v>10</v>
      </c>
      <c r="M90" s="21"/>
      <c r="N90" s="21"/>
      <c r="O90" s="21"/>
      <c r="P90" s="711"/>
      <c r="Q90" s="712"/>
      <c r="R90" s="713"/>
    </row>
    <row r="91" spans="2:18" ht="42.75" customHeight="1" thickBot="1">
      <c r="B91" s="165">
        <v>66</v>
      </c>
      <c r="C91" s="753" t="s">
        <v>215</v>
      </c>
      <c r="D91" s="754"/>
      <c r="E91" s="754"/>
      <c r="F91" s="754"/>
      <c r="G91" s="754"/>
      <c r="H91" s="755"/>
      <c r="I91" s="153" t="s">
        <v>246</v>
      </c>
      <c r="J91" s="145">
        <v>10</v>
      </c>
      <c r="K91" s="21" t="s">
        <v>306</v>
      </c>
      <c r="L91" s="145">
        <f t="shared" si="11"/>
        <v>10</v>
      </c>
      <c r="M91" s="21"/>
      <c r="N91" s="21"/>
      <c r="O91" s="21"/>
      <c r="P91" s="711"/>
      <c r="Q91" s="712"/>
      <c r="R91" s="713"/>
    </row>
    <row r="92" spans="2:18" ht="42.75" customHeight="1" thickBot="1">
      <c r="B92" s="165">
        <v>67</v>
      </c>
      <c r="C92" s="753" t="s">
        <v>214</v>
      </c>
      <c r="D92" s="754"/>
      <c r="E92" s="754"/>
      <c r="F92" s="754"/>
      <c r="G92" s="754"/>
      <c r="H92" s="755"/>
      <c r="I92" s="153" t="s">
        <v>246</v>
      </c>
      <c r="J92" s="145">
        <v>10</v>
      </c>
      <c r="K92" s="21" t="s">
        <v>306</v>
      </c>
      <c r="L92" s="145">
        <f t="shared" si="11"/>
        <v>10</v>
      </c>
      <c r="M92" s="21"/>
      <c r="N92" s="21"/>
      <c r="O92" s="21"/>
      <c r="P92" s="711"/>
      <c r="Q92" s="712"/>
      <c r="R92" s="713"/>
    </row>
    <row r="93" spans="2:18" ht="42.75" customHeight="1" thickBot="1">
      <c r="B93" s="165">
        <v>68</v>
      </c>
      <c r="C93" s="753" t="s">
        <v>196</v>
      </c>
      <c r="D93" s="754"/>
      <c r="E93" s="754"/>
      <c r="F93" s="754"/>
      <c r="G93" s="754"/>
      <c r="H93" s="755"/>
      <c r="I93" s="153" t="s">
        <v>246</v>
      </c>
      <c r="J93" s="145">
        <v>10</v>
      </c>
      <c r="K93" s="21" t="s">
        <v>306</v>
      </c>
      <c r="L93" s="145">
        <f t="shared" si="11"/>
        <v>10</v>
      </c>
      <c r="M93" s="21"/>
      <c r="N93" s="21"/>
      <c r="O93" s="21"/>
      <c r="P93" s="711"/>
      <c r="Q93" s="712"/>
      <c r="R93" s="713"/>
    </row>
    <row r="94" spans="2:18" ht="29.25" thickBot="1">
      <c r="B94" s="165">
        <v>69</v>
      </c>
      <c r="C94" s="756" t="s">
        <v>197</v>
      </c>
      <c r="D94" s="742"/>
      <c r="E94" s="742"/>
      <c r="F94" s="742"/>
      <c r="G94" s="742"/>
      <c r="H94" s="743"/>
      <c r="I94" s="153" t="s">
        <v>246</v>
      </c>
      <c r="J94" s="145">
        <v>10</v>
      </c>
      <c r="K94" s="21" t="s">
        <v>306</v>
      </c>
      <c r="L94" s="145">
        <f t="shared" si="11"/>
        <v>10</v>
      </c>
      <c r="M94" s="21"/>
      <c r="N94" s="21"/>
      <c r="O94" s="21"/>
      <c r="P94" s="711"/>
      <c r="Q94" s="712"/>
      <c r="R94" s="713"/>
    </row>
    <row r="95" spans="2:18" ht="29.25" thickBot="1">
      <c r="B95" s="165">
        <v>70</v>
      </c>
      <c r="C95" s="725" t="s">
        <v>185</v>
      </c>
      <c r="D95" s="726"/>
      <c r="E95" s="726"/>
      <c r="F95" s="726"/>
      <c r="G95" s="726"/>
      <c r="H95" s="727"/>
      <c r="I95" s="153" t="s">
        <v>246</v>
      </c>
      <c r="J95" s="145">
        <v>10</v>
      </c>
      <c r="K95" s="21" t="s">
        <v>306</v>
      </c>
      <c r="L95" s="145">
        <f t="shared" si="11"/>
        <v>10</v>
      </c>
      <c r="M95" s="21"/>
      <c r="N95" s="21"/>
      <c r="O95" s="21"/>
      <c r="P95" s="705"/>
      <c r="Q95" s="706"/>
      <c r="R95" s="707"/>
    </row>
    <row r="96" spans="2:18" ht="29.25" thickBot="1">
      <c r="B96" s="165">
        <v>71</v>
      </c>
      <c r="C96" s="728" t="s">
        <v>186</v>
      </c>
      <c r="D96" s="729"/>
      <c r="E96" s="729"/>
      <c r="F96" s="729"/>
      <c r="G96" s="729"/>
      <c r="H96" s="730"/>
      <c r="I96" s="153" t="s">
        <v>246</v>
      </c>
      <c r="J96" s="145">
        <v>10</v>
      </c>
      <c r="K96" s="21" t="s">
        <v>306</v>
      </c>
      <c r="L96" s="145">
        <f t="shared" si="11"/>
        <v>10</v>
      </c>
      <c r="M96" s="21"/>
      <c r="N96" s="21"/>
      <c r="O96" s="21"/>
      <c r="P96" s="705"/>
      <c r="Q96" s="706"/>
      <c r="R96" s="707"/>
    </row>
    <row r="97" spans="2:18" ht="29.25" thickBot="1">
      <c r="B97" s="165">
        <v>72</v>
      </c>
      <c r="C97" s="725" t="s">
        <v>14</v>
      </c>
      <c r="D97" s="726"/>
      <c r="E97" s="726"/>
      <c r="F97" s="726"/>
      <c r="G97" s="726"/>
      <c r="H97" s="727"/>
      <c r="I97" s="153" t="s">
        <v>246</v>
      </c>
      <c r="J97" s="145">
        <v>10</v>
      </c>
      <c r="K97" s="21" t="s">
        <v>306</v>
      </c>
      <c r="L97" s="145">
        <f t="shared" si="11"/>
        <v>10</v>
      </c>
      <c r="M97" s="21"/>
      <c r="N97" s="21"/>
      <c r="O97" s="21"/>
      <c r="P97" s="705"/>
      <c r="Q97" s="706"/>
      <c r="R97" s="707"/>
    </row>
    <row r="98" spans="2:18" ht="29.25" thickBot="1">
      <c r="B98" s="165">
        <v>73</v>
      </c>
      <c r="C98" s="725" t="s">
        <v>111</v>
      </c>
      <c r="D98" s="726"/>
      <c r="E98" s="726"/>
      <c r="F98" s="726"/>
      <c r="G98" s="726"/>
      <c r="H98" s="727"/>
      <c r="I98" s="153" t="s">
        <v>246</v>
      </c>
      <c r="J98" s="145">
        <v>10</v>
      </c>
      <c r="K98" s="21" t="s">
        <v>306</v>
      </c>
      <c r="L98" s="145">
        <f t="shared" si="11"/>
        <v>10</v>
      </c>
      <c r="M98" s="21"/>
      <c r="N98" s="21"/>
      <c r="O98" s="21"/>
      <c r="P98" s="705"/>
      <c r="Q98" s="706"/>
      <c r="R98" s="707"/>
    </row>
    <row r="99" spans="2:18" ht="29.25" thickBot="1">
      <c r="B99" s="165">
        <v>74</v>
      </c>
      <c r="C99" s="725" t="s">
        <v>112</v>
      </c>
      <c r="D99" s="726"/>
      <c r="E99" s="726"/>
      <c r="F99" s="726"/>
      <c r="G99" s="726"/>
      <c r="H99" s="727"/>
      <c r="I99" s="153" t="s">
        <v>246</v>
      </c>
      <c r="J99" s="145">
        <v>10</v>
      </c>
      <c r="K99" s="21" t="s">
        <v>306</v>
      </c>
      <c r="L99" s="145">
        <f t="shared" si="11"/>
        <v>10</v>
      </c>
      <c r="M99" s="21"/>
      <c r="N99" s="21"/>
      <c r="O99" s="21"/>
      <c r="P99" s="705"/>
      <c r="Q99" s="706"/>
      <c r="R99" s="707"/>
    </row>
    <row r="100" spans="2:18" ht="29.25" thickBot="1">
      <c r="B100" s="165">
        <v>75</v>
      </c>
      <c r="C100" s="725" t="s">
        <v>113</v>
      </c>
      <c r="D100" s="726"/>
      <c r="E100" s="726"/>
      <c r="F100" s="726"/>
      <c r="G100" s="726"/>
      <c r="H100" s="727"/>
      <c r="I100" s="153" t="s">
        <v>246</v>
      </c>
      <c r="J100" s="145">
        <v>10</v>
      </c>
      <c r="K100" s="21" t="s">
        <v>306</v>
      </c>
      <c r="L100" s="145">
        <f t="shared" si="11"/>
        <v>10</v>
      </c>
      <c r="M100" s="21"/>
      <c r="N100" s="21"/>
      <c r="O100" s="21"/>
      <c r="P100" s="705"/>
      <c r="Q100" s="706"/>
      <c r="R100" s="707"/>
    </row>
    <row r="101" spans="2:18" ht="29.25" thickBot="1">
      <c r="B101" s="165">
        <v>76</v>
      </c>
      <c r="C101" s="725" t="s">
        <v>114</v>
      </c>
      <c r="D101" s="726"/>
      <c r="E101" s="726"/>
      <c r="F101" s="726"/>
      <c r="G101" s="726"/>
      <c r="H101" s="727"/>
      <c r="I101" s="153" t="s">
        <v>246</v>
      </c>
      <c r="J101" s="145">
        <v>10</v>
      </c>
      <c r="K101" s="21" t="s">
        <v>306</v>
      </c>
      <c r="L101" s="145">
        <f t="shared" si="11"/>
        <v>10</v>
      </c>
      <c r="M101" s="21"/>
      <c r="N101" s="21"/>
      <c r="O101" s="21"/>
      <c r="P101" s="705"/>
      <c r="Q101" s="706"/>
      <c r="R101" s="707"/>
    </row>
    <row r="102" spans="2:18" ht="29.25" thickBot="1">
      <c r="B102" s="525"/>
      <c r="C102" s="714" t="s">
        <v>615</v>
      </c>
      <c r="D102" s="715"/>
      <c r="E102" s="715"/>
      <c r="F102" s="715"/>
      <c r="G102" s="715"/>
      <c r="H102" s="716"/>
      <c r="I102" s="85"/>
      <c r="J102" s="85"/>
      <c r="K102" s="85"/>
      <c r="L102" s="85"/>
      <c r="M102" s="85"/>
      <c r="N102" s="85"/>
      <c r="O102" s="85"/>
      <c r="P102" s="708"/>
      <c r="Q102" s="709"/>
      <c r="R102" s="710"/>
    </row>
    <row r="103" spans="2:18" ht="29.25" thickBot="1">
      <c r="B103" s="165">
        <v>77</v>
      </c>
      <c r="C103" s="788" t="s">
        <v>616</v>
      </c>
      <c r="D103" s="789"/>
      <c r="E103" s="789"/>
      <c r="F103" s="789"/>
      <c r="G103" s="789"/>
      <c r="H103" s="790"/>
      <c r="I103" s="570" t="s">
        <v>246</v>
      </c>
      <c r="J103" s="455">
        <v>10</v>
      </c>
      <c r="K103" s="21" t="s">
        <v>306</v>
      </c>
      <c r="L103" s="145">
        <f t="shared" si="11"/>
        <v>10</v>
      </c>
      <c r="M103" s="21"/>
      <c r="N103" s="21"/>
      <c r="O103" s="21"/>
      <c r="P103" s="142"/>
      <c r="Q103" s="143"/>
      <c r="R103" s="144"/>
    </row>
    <row r="104" spans="2:18" ht="29.25" thickBot="1">
      <c r="B104" s="165">
        <v>78</v>
      </c>
      <c r="C104" s="788" t="s">
        <v>617</v>
      </c>
      <c r="D104" s="789"/>
      <c r="E104" s="789"/>
      <c r="F104" s="789"/>
      <c r="G104" s="789"/>
      <c r="H104" s="790"/>
      <c r="I104" s="570" t="s">
        <v>246</v>
      </c>
      <c r="J104" s="455">
        <v>10</v>
      </c>
      <c r="K104" s="21" t="s">
        <v>306</v>
      </c>
      <c r="L104" s="145">
        <f t="shared" si="11"/>
        <v>10</v>
      </c>
      <c r="M104" s="21"/>
      <c r="N104" s="21"/>
      <c r="O104" s="21"/>
      <c r="P104" s="142"/>
      <c r="Q104" s="143"/>
      <c r="R104" s="144"/>
    </row>
    <row r="105" spans="2:18" ht="29.25" thickBot="1">
      <c r="B105" s="165">
        <v>79</v>
      </c>
      <c r="C105" s="788" t="s">
        <v>623</v>
      </c>
      <c r="D105" s="789"/>
      <c r="E105" s="789"/>
      <c r="F105" s="789"/>
      <c r="G105" s="789"/>
      <c r="H105" s="790"/>
      <c r="I105" s="570" t="s">
        <v>246</v>
      </c>
      <c r="J105" s="455">
        <v>20</v>
      </c>
      <c r="K105" s="21" t="s">
        <v>306</v>
      </c>
      <c r="L105" s="145">
        <f t="shared" si="11"/>
        <v>20</v>
      </c>
      <c r="M105" s="21"/>
      <c r="N105" s="21"/>
      <c r="O105" s="21"/>
      <c r="P105" s="142"/>
      <c r="Q105" s="143"/>
      <c r="R105" s="144"/>
    </row>
    <row r="106" spans="2:18" ht="29.25" thickBot="1">
      <c r="B106" s="165">
        <v>80</v>
      </c>
      <c r="C106" s="788" t="s">
        <v>641</v>
      </c>
      <c r="D106" s="789"/>
      <c r="E106" s="789"/>
      <c r="F106" s="789"/>
      <c r="G106" s="789"/>
      <c r="H106" s="790"/>
      <c r="I106" s="570" t="s">
        <v>246</v>
      </c>
      <c r="J106" s="455">
        <v>40</v>
      </c>
      <c r="K106" s="21" t="s">
        <v>306</v>
      </c>
      <c r="L106" s="145">
        <f t="shared" si="11"/>
        <v>40</v>
      </c>
      <c r="M106" s="21"/>
      <c r="N106" s="21"/>
      <c r="O106" s="21"/>
      <c r="P106" s="142"/>
      <c r="Q106" s="143"/>
      <c r="R106" s="144"/>
    </row>
    <row r="107" spans="2:18" ht="29.25" thickBot="1">
      <c r="B107" s="165">
        <v>81</v>
      </c>
      <c r="C107" s="788" t="s">
        <v>628</v>
      </c>
      <c r="D107" s="789"/>
      <c r="E107" s="789"/>
      <c r="F107" s="789"/>
      <c r="G107" s="789"/>
      <c r="H107" s="790"/>
      <c r="I107" s="570" t="s">
        <v>246</v>
      </c>
      <c r="J107" s="455">
        <v>10</v>
      </c>
      <c r="K107" s="21" t="s">
        <v>306</v>
      </c>
      <c r="L107" s="145">
        <f t="shared" si="11"/>
        <v>10</v>
      </c>
      <c r="M107" s="21"/>
      <c r="N107" s="21"/>
      <c r="O107" s="21"/>
      <c r="P107" s="142"/>
      <c r="Q107" s="143"/>
      <c r="R107" s="144"/>
    </row>
    <row r="108" spans="2:18" ht="29.25" thickBot="1">
      <c r="B108" s="165">
        <v>82</v>
      </c>
      <c r="C108" s="788" t="s">
        <v>629</v>
      </c>
      <c r="D108" s="789"/>
      <c r="E108" s="789"/>
      <c r="F108" s="789"/>
      <c r="G108" s="789"/>
      <c r="H108" s="790"/>
      <c r="I108" s="570" t="s">
        <v>246</v>
      </c>
      <c r="J108" s="455">
        <v>11</v>
      </c>
      <c r="K108" s="21" t="s">
        <v>306</v>
      </c>
      <c r="L108" s="145">
        <f t="shared" si="11"/>
        <v>11</v>
      </c>
      <c r="M108" s="21"/>
      <c r="N108" s="21"/>
      <c r="O108" s="21"/>
      <c r="P108" s="142"/>
      <c r="Q108" s="143"/>
      <c r="R108" s="144"/>
    </row>
    <row r="109" spans="2:18" ht="29.25" thickBot="1">
      <c r="B109" s="165">
        <v>83</v>
      </c>
      <c r="C109" s="788" t="s">
        <v>618</v>
      </c>
      <c r="D109" s="789"/>
      <c r="E109" s="789"/>
      <c r="F109" s="789"/>
      <c r="G109" s="789"/>
      <c r="H109" s="790"/>
      <c r="I109" s="570" t="s">
        <v>246</v>
      </c>
      <c r="J109" s="455">
        <v>20</v>
      </c>
      <c r="K109" s="21" t="s">
        <v>306</v>
      </c>
      <c r="L109" s="145">
        <f t="shared" si="11"/>
        <v>20</v>
      </c>
      <c r="M109" s="21"/>
      <c r="N109" s="21"/>
      <c r="O109" s="21"/>
      <c r="P109" s="142"/>
      <c r="Q109" s="143"/>
      <c r="R109" s="144"/>
    </row>
    <row r="110" spans="2:18" ht="29.25" thickBot="1">
      <c r="B110" s="165">
        <v>84</v>
      </c>
      <c r="C110" s="788" t="s">
        <v>619</v>
      </c>
      <c r="D110" s="789"/>
      <c r="E110" s="789"/>
      <c r="F110" s="789"/>
      <c r="G110" s="789"/>
      <c r="H110" s="790"/>
      <c r="I110" s="570" t="s">
        <v>246</v>
      </c>
      <c r="J110" s="455">
        <v>20</v>
      </c>
      <c r="K110" s="21" t="s">
        <v>306</v>
      </c>
      <c r="L110" s="145">
        <f t="shared" si="11"/>
        <v>20</v>
      </c>
      <c r="M110" s="21"/>
      <c r="N110" s="21"/>
      <c r="O110" s="21"/>
      <c r="P110" s="142"/>
      <c r="Q110" s="143"/>
      <c r="R110" s="144"/>
    </row>
    <row r="111" spans="2:18" ht="29.25" thickBot="1">
      <c r="B111" s="165">
        <v>85</v>
      </c>
      <c r="C111" s="788" t="s">
        <v>620</v>
      </c>
      <c r="D111" s="789"/>
      <c r="E111" s="789"/>
      <c r="F111" s="789"/>
      <c r="G111" s="789"/>
      <c r="H111" s="790"/>
      <c r="I111" s="570" t="s">
        <v>246</v>
      </c>
      <c r="J111" s="455">
        <v>20</v>
      </c>
      <c r="K111" s="21" t="s">
        <v>306</v>
      </c>
      <c r="L111" s="145">
        <f t="shared" si="11"/>
        <v>20</v>
      </c>
      <c r="M111" s="21"/>
      <c r="N111" s="21"/>
      <c r="O111" s="21"/>
      <c r="P111" s="142"/>
      <c r="Q111" s="143"/>
      <c r="R111" s="144"/>
    </row>
    <row r="112" spans="2:18" ht="29.25" thickBot="1">
      <c r="B112" s="165">
        <v>86</v>
      </c>
      <c r="C112" s="788" t="s">
        <v>624</v>
      </c>
      <c r="D112" s="789"/>
      <c r="E112" s="789"/>
      <c r="F112" s="789"/>
      <c r="G112" s="789"/>
      <c r="H112" s="790"/>
      <c r="I112" s="570" t="s">
        <v>246</v>
      </c>
      <c r="J112" s="455">
        <v>10</v>
      </c>
      <c r="K112" s="21" t="s">
        <v>306</v>
      </c>
      <c r="L112" s="145">
        <f t="shared" si="11"/>
        <v>10</v>
      </c>
      <c r="M112" s="21"/>
      <c r="N112" s="21"/>
      <c r="O112" s="21"/>
      <c r="P112" s="142"/>
      <c r="Q112" s="143"/>
      <c r="R112" s="144"/>
    </row>
    <row r="113" spans="2:18" ht="29.25" thickBot="1">
      <c r="B113" s="165">
        <v>87</v>
      </c>
      <c r="C113" s="788" t="s">
        <v>621</v>
      </c>
      <c r="D113" s="789"/>
      <c r="E113" s="789"/>
      <c r="F113" s="789"/>
      <c r="G113" s="789"/>
      <c r="H113" s="790"/>
      <c r="I113" s="570" t="s">
        <v>246</v>
      </c>
      <c r="J113" s="455">
        <v>20</v>
      </c>
      <c r="K113" s="21" t="s">
        <v>306</v>
      </c>
      <c r="L113" s="145">
        <f t="shared" si="11"/>
        <v>20</v>
      </c>
      <c r="M113" s="21"/>
      <c r="N113" s="21"/>
      <c r="O113" s="21"/>
      <c r="P113" s="142"/>
      <c r="Q113" s="143"/>
      <c r="R113" s="144"/>
    </row>
    <row r="114" spans="2:18" ht="29.25" thickBot="1">
      <c r="B114" s="165">
        <v>88</v>
      </c>
      <c r="C114" s="788" t="s">
        <v>622</v>
      </c>
      <c r="D114" s="789"/>
      <c r="E114" s="789"/>
      <c r="F114" s="789"/>
      <c r="G114" s="789"/>
      <c r="H114" s="790"/>
      <c r="I114" s="570" t="s">
        <v>246</v>
      </c>
      <c r="J114" s="455">
        <v>10</v>
      </c>
      <c r="K114" s="21" t="s">
        <v>306</v>
      </c>
      <c r="L114" s="145">
        <f t="shared" si="11"/>
        <v>10</v>
      </c>
      <c r="M114" s="21"/>
      <c r="N114" s="21"/>
      <c r="O114" s="21"/>
      <c r="P114" s="142"/>
      <c r="Q114" s="143"/>
      <c r="R114" s="144"/>
    </row>
    <row r="115" spans="2:18" ht="29.25" thickBot="1">
      <c r="B115" s="165">
        <v>89</v>
      </c>
      <c r="C115" s="788" t="s">
        <v>625</v>
      </c>
      <c r="D115" s="789"/>
      <c r="E115" s="789"/>
      <c r="F115" s="789"/>
      <c r="G115" s="789"/>
      <c r="H115" s="790"/>
      <c r="I115" s="570" t="s">
        <v>246</v>
      </c>
      <c r="J115" s="455">
        <v>10</v>
      </c>
      <c r="K115" s="21" t="s">
        <v>306</v>
      </c>
      <c r="L115" s="145">
        <f t="shared" si="11"/>
        <v>10</v>
      </c>
      <c r="M115" s="21"/>
      <c r="N115" s="21"/>
      <c r="O115" s="21"/>
      <c r="P115" s="142"/>
      <c r="Q115" s="143"/>
      <c r="R115" s="144"/>
    </row>
    <row r="116" spans="2:18" ht="29.25" thickBot="1">
      <c r="B116" s="165">
        <v>90</v>
      </c>
      <c r="C116" s="788" t="s">
        <v>676</v>
      </c>
      <c r="D116" s="789"/>
      <c r="E116" s="789"/>
      <c r="F116" s="789"/>
      <c r="G116" s="789"/>
      <c r="H116" s="790"/>
      <c r="I116" s="570" t="s">
        <v>246</v>
      </c>
      <c r="J116" s="455">
        <v>10</v>
      </c>
      <c r="K116" s="21" t="s">
        <v>306</v>
      </c>
      <c r="L116" s="145">
        <f t="shared" si="11"/>
        <v>10</v>
      </c>
      <c r="M116" s="21"/>
      <c r="N116" s="21"/>
      <c r="O116" s="21"/>
      <c r="P116" s="142"/>
      <c r="Q116" s="143"/>
      <c r="R116" s="144"/>
    </row>
    <row r="117" spans="2:18" ht="29.25" thickBot="1">
      <c r="B117" s="165">
        <v>91</v>
      </c>
      <c r="C117" s="788" t="s">
        <v>677</v>
      </c>
      <c r="D117" s="789"/>
      <c r="E117" s="789"/>
      <c r="F117" s="789"/>
      <c r="G117" s="789"/>
      <c r="H117" s="790"/>
      <c r="I117" s="570" t="s">
        <v>246</v>
      </c>
      <c r="J117" s="455">
        <v>10</v>
      </c>
      <c r="K117" s="21" t="s">
        <v>306</v>
      </c>
      <c r="L117" s="145">
        <f t="shared" si="11"/>
        <v>10</v>
      </c>
      <c r="M117" s="21"/>
      <c r="N117" s="21"/>
      <c r="O117" s="21"/>
      <c r="P117" s="142"/>
      <c r="Q117" s="143"/>
      <c r="R117" s="144"/>
    </row>
    <row r="118" spans="2:18" ht="29.25" thickBot="1">
      <c r="B118" s="165">
        <v>92</v>
      </c>
      <c r="C118" s="788" t="s">
        <v>678</v>
      </c>
      <c r="D118" s="789"/>
      <c r="E118" s="789"/>
      <c r="F118" s="789"/>
      <c r="G118" s="789"/>
      <c r="H118" s="790"/>
      <c r="I118" s="570" t="s">
        <v>246</v>
      </c>
      <c r="J118" s="455">
        <v>10</v>
      </c>
      <c r="K118" s="21" t="s">
        <v>306</v>
      </c>
      <c r="L118" s="145">
        <f t="shared" si="11"/>
        <v>10</v>
      </c>
      <c r="M118" s="21"/>
      <c r="N118" s="21"/>
      <c r="O118" s="21"/>
      <c r="P118" s="142"/>
      <c r="Q118" s="143"/>
      <c r="R118" s="144"/>
    </row>
    <row r="119" spans="2:18" ht="29.25" thickBot="1">
      <c r="B119" s="165">
        <v>93</v>
      </c>
      <c r="C119" s="788" t="s">
        <v>679</v>
      </c>
      <c r="D119" s="789"/>
      <c r="E119" s="789"/>
      <c r="F119" s="789"/>
      <c r="G119" s="789"/>
      <c r="H119" s="790"/>
      <c r="I119" s="570" t="s">
        <v>246</v>
      </c>
      <c r="J119" s="455">
        <v>10</v>
      </c>
      <c r="K119" s="21" t="s">
        <v>306</v>
      </c>
      <c r="L119" s="145">
        <f t="shared" si="11"/>
        <v>10</v>
      </c>
      <c r="M119" s="21"/>
      <c r="N119" s="21"/>
      <c r="O119" s="21"/>
      <c r="P119" s="142"/>
      <c r="Q119" s="143"/>
      <c r="R119" s="144"/>
    </row>
    <row r="120" spans="2:18" ht="29.25" thickBot="1">
      <c r="B120" s="165">
        <v>94</v>
      </c>
      <c r="C120" s="788" t="s">
        <v>627</v>
      </c>
      <c r="D120" s="789"/>
      <c r="E120" s="789"/>
      <c r="F120" s="789"/>
      <c r="G120" s="789"/>
      <c r="H120" s="790"/>
      <c r="I120" s="570" t="s">
        <v>246</v>
      </c>
      <c r="J120" s="455">
        <v>40</v>
      </c>
      <c r="K120" s="21" t="s">
        <v>306</v>
      </c>
      <c r="L120" s="145">
        <f t="shared" si="11"/>
        <v>40</v>
      </c>
      <c r="M120" s="21"/>
      <c r="N120" s="21"/>
      <c r="O120" s="21"/>
      <c r="P120" s="142"/>
      <c r="Q120" s="143"/>
      <c r="R120" s="144"/>
    </row>
    <row r="121" spans="2:18" ht="29.25" thickBot="1">
      <c r="B121" s="165">
        <v>95</v>
      </c>
      <c r="C121" s="788" t="s">
        <v>626</v>
      </c>
      <c r="D121" s="789"/>
      <c r="E121" s="789"/>
      <c r="F121" s="789"/>
      <c r="G121" s="789"/>
      <c r="H121" s="790"/>
      <c r="I121" s="570" t="s">
        <v>246</v>
      </c>
      <c r="J121" s="455">
        <v>20</v>
      </c>
      <c r="K121" s="21" t="s">
        <v>306</v>
      </c>
      <c r="L121" s="145">
        <f t="shared" si="11"/>
        <v>20</v>
      </c>
      <c r="M121" s="21"/>
      <c r="N121" s="21"/>
      <c r="O121" s="21"/>
      <c r="P121" s="142"/>
      <c r="Q121" s="143"/>
      <c r="R121" s="144"/>
    </row>
    <row r="122" spans="2:18" ht="29.25" thickBot="1">
      <c r="B122" s="165">
        <v>96</v>
      </c>
      <c r="C122" s="788" t="s">
        <v>681</v>
      </c>
      <c r="D122" s="789"/>
      <c r="E122" s="789"/>
      <c r="F122" s="789"/>
      <c r="G122" s="789"/>
      <c r="H122" s="790"/>
      <c r="I122" s="570" t="s">
        <v>246</v>
      </c>
      <c r="J122" s="455">
        <v>20</v>
      </c>
      <c r="K122" s="21" t="s">
        <v>306</v>
      </c>
      <c r="L122" s="145">
        <f t="shared" si="11"/>
        <v>20</v>
      </c>
      <c r="M122" s="21"/>
      <c r="N122" s="21"/>
      <c r="O122" s="21"/>
      <c r="P122" s="142"/>
      <c r="Q122" s="143"/>
      <c r="R122" s="144"/>
    </row>
    <row r="123" spans="2:18" ht="29.25" thickBot="1">
      <c r="B123" s="477"/>
      <c r="C123" s="782" t="s">
        <v>211</v>
      </c>
      <c r="D123" s="783"/>
      <c r="E123" s="783"/>
      <c r="F123" s="783"/>
      <c r="G123" s="783"/>
      <c r="H123" s="784"/>
      <c r="I123" s="193"/>
      <c r="J123" s="193"/>
      <c r="K123" s="488"/>
      <c r="L123" s="488"/>
      <c r="M123" s="194"/>
      <c r="N123" s="194"/>
      <c r="O123" s="194"/>
      <c r="P123" s="769"/>
      <c r="Q123" s="770"/>
      <c r="R123" s="771"/>
    </row>
    <row r="124" spans="2:18" ht="29.25" thickBot="1">
      <c r="B124" s="525"/>
      <c r="C124" s="714" t="s">
        <v>15</v>
      </c>
      <c r="D124" s="715"/>
      <c r="E124" s="715"/>
      <c r="F124" s="715"/>
      <c r="G124" s="715"/>
      <c r="H124" s="760"/>
      <c r="I124" s="75"/>
      <c r="J124" s="75"/>
      <c r="K124" s="495"/>
      <c r="L124" s="495"/>
      <c r="M124" s="75"/>
      <c r="N124" s="75"/>
      <c r="O124" s="75"/>
      <c r="P124" s="785"/>
      <c r="Q124" s="786"/>
      <c r="R124" s="787"/>
    </row>
    <row r="125" spans="2:18" ht="29.25" thickBot="1">
      <c r="B125" s="165">
        <v>97</v>
      </c>
      <c r="C125" s="722" t="s">
        <v>542</v>
      </c>
      <c r="D125" s="723"/>
      <c r="E125" s="723"/>
      <c r="F125" s="723"/>
      <c r="G125" s="723"/>
      <c r="H125" s="724"/>
      <c r="I125" s="153" t="s">
        <v>246</v>
      </c>
      <c r="J125" s="452">
        <v>5</v>
      </c>
      <c r="K125" s="21" t="s">
        <v>306</v>
      </c>
      <c r="L125" s="145">
        <f t="shared" ref="L125:L135" si="12">IF((OR(K125="ارائه‏نشده", K125="ارائه‏شده‏کامل‏یاناقص")), J125,0)</f>
        <v>5</v>
      </c>
      <c r="M125" s="21"/>
      <c r="N125" s="21"/>
      <c r="O125" s="21"/>
      <c r="P125" s="705"/>
      <c r="Q125" s="706"/>
      <c r="R125" s="707"/>
    </row>
    <row r="126" spans="2:18" ht="29.25" thickBot="1">
      <c r="B126" s="165">
        <v>98</v>
      </c>
      <c r="C126" s="722" t="s">
        <v>543</v>
      </c>
      <c r="D126" s="723"/>
      <c r="E126" s="723"/>
      <c r="F126" s="723"/>
      <c r="G126" s="723"/>
      <c r="H126" s="724"/>
      <c r="I126" s="153" t="s">
        <v>246</v>
      </c>
      <c r="J126" s="452">
        <v>5</v>
      </c>
      <c r="K126" s="21" t="s">
        <v>306</v>
      </c>
      <c r="L126" s="145">
        <f t="shared" si="12"/>
        <v>5</v>
      </c>
      <c r="M126" s="21"/>
      <c r="N126" s="21"/>
      <c r="O126" s="21"/>
      <c r="P126" s="705"/>
      <c r="Q126" s="706"/>
      <c r="R126" s="707"/>
    </row>
    <row r="127" spans="2:18" ht="29.25" thickBot="1">
      <c r="B127" s="165">
        <v>99</v>
      </c>
      <c r="C127" s="722" t="s">
        <v>552</v>
      </c>
      <c r="D127" s="723"/>
      <c r="E127" s="723"/>
      <c r="F127" s="723"/>
      <c r="G127" s="723"/>
      <c r="H127" s="724"/>
      <c r="I127" s="153" t="s">
        <v>246</v>
      </c>
      <c r="J127" s="452">
        <v>4</v>
      </c>
      <c r="K127" s="21" t="s">
        <v>306</v>
      </c>
      <c r="L127" s="145">
        <f t="shared" si="12"/>
        <v>4</v>
      </c>
      <c r="M127" s="21"/>
      <c r="N127" s="21"/>
      <c r="O127" s="21"/>
      <c r="P127" s="705"/>
      <c r="Q127" s="706"/>
      <c r="R127" s="707"/>
    </row>
    <row r="128" spans="2:18" ht="29.25" thickBot="1">
      <c r="B128" s="165">
        <v>100</v>
      </c>
      <c r="C128" s="722" t="s">
        <v>107</v>
      </c>
      <c r="D128" s="723"/>
      <c r="E128" s="723"/>
      <c r="F128" s="723"/>
      <c r="G128" s="723"/>
      <c r="H128" s="724"/>
      <c r="I128" s="153" t="s">
        <v>246</v>
      </c>
      <c r="J128" s="452">
        <v>2</v>
      </c>
      <c r="K128" s="21" t="s">
        <v>306</v>
      </c>
      <c r="L128" s="145">
        <f t="shared" si="12"/>
        <v>2</v>
      </c>
      <c r="M128" s="21"/>
      <c r="N128" s="21"/>
      <c r="O128" s="21"/>
      <c r="P128" s="705"/>
      <c r="Q128" s="706"/>
      <c r="R128" s="707"/>
    </row>
    <row r="129" spans="2:18" ht="29.25" thickBot="1">
      <c r="B129" s="165">
        <v>101</v>
      </c>
      <c r="C129" s="725" t="s">
        <v>88</v>
      </c>
      <c r="D129" s="726"/>
      <c r="E129" s="726"/>
      <c r="F129" s="726"/>
      <c r="G129" s="726"/>
      <c r="H129" s="727"/>
      <c r="I129" s="153" t="s">
        <v>246</v>
      </c>
      <c r="J129" s="452">
        <v>2</v>
      </c>
      <c r="K129" s="21" t="s">
        <v>306</v>
      </c>
      <c r="L129" s="145">
        <f t="shared" si="12"/>
        <v>2</v>
      </c>
      <c r="M129" s="21"/>
      <c r="N129" s="21"/>
      <c r="O129" s="21"/>
      <c r="P129" s="705"/>
      <c r="Q129" s="706"/>
      <c r="R129" s="707"/>
    </row>
    <row r="130" spans="2:18" ht="29.25" thickBot="1">
      <c r="B130" s="165">
        <v>102</v>
      </c>
      <c r="C130" s="722" t="s">
        <v>553</v>
      </c>
      <c r="D130" s="723"/>
      <c r="E130" s="723"/>
      <c r="F130" s="723"/>
      <c r="G130" s="723"/>
      <c r="H130" s="724"/>
      <c r="I130" s="153" t="s">
        <v>246</v>
      </c>
      <c r="J130" s="452">
        <v>5</v>
      </c>
      <c r="K130" s="21" t="s">
        <v>306</v>
      </c>
      <c r="L130" s="145">
        <f t="shared" si="12"/>
        <v>5</v>
      </c>
      <c r="M130" s="21"/>
      <c r="N130" s="21"/>
      <c r="O130" s="21"/>
      <c r="P130" s="705"/>
      <c r="Q130" s="706"/>
      <c r="R130" s="707"/>
    </row>
    <row r="131" spans="2:18" ht="29.25" thickBot="1">
      <c r="B131" s="165">
        <v>103</v>
      </c>
      <c r="C131" s="725" t="s">
        <v>182</v>
      </c>
      <c r="D131" s="726"/>
      <c r="E131" s="726"/>
      <c r="F131" s="726"/>
      <c r="G131" s="726"/>
      <c r="H131" s="727"/>
      <c r="I131" s="153" t="s">
        <v>246</v>
      </c>
      <c r="J131" s="452">
        <v>2</v>
      </c>
      <c r="K131" s="21" t="s">
        <v>306</v>
      </c>
      <c r="L131" s="145">
        <f t="shared" si="12"/>
        <v>2</v>
      </c>
      <c r="M131" s="21"/>
      <c r="N131" s="21"/>
      <c r="O131" s="21"/>
      <c r="P131" s="705"/>
      <c r="Q131" s="706"/>
      <c r="R131" s="707"/>
    </row>
    <row r="132" spans="2:18" ht="29.25" thickBot="1">
      <c r="B132" s="165">
        <v>104</v>
      </c>
      <c r="C132" s="722" t="s">
        <v>554</v>
      </c>
      <c r="D132" s="723"/>
      <c r="E132" s="723"/>
      <c r="F132" s="723"/>
      <c r="G132" s="723"/>
      <c r="H132" s="724"/>
      <c r="I132" s="153" t="s">
        <v>246</v>
      </c>
      <c r="J132" s="452">
        <v>5</v>
      </c>
      <c r="K132" s="21" t="s">
        <v>306</v>
      </c>
      <c r="L132" s="145">
        <f t="shared" si="12"/>
        <v>5</v>
      </c>
      <c r="M132" s="21"/>
      <c r="N132" s="21"/>
      <c r="O132" s="21"/>
      <c r="P132" s="705"/>
      <c r="Q132" s="706"/>
      <c r="R132" s="707"/>
    </row>
    <row r="133" spans="2:18" ht="29.25" thickBot="1">
      <c r="B133" s="165">
        <v>105</v>
      </c>
      <c r="C133" s="722" t="s">
        <v>476</v>
      </c>
      <c r="D133" s="723"/>
      <c r="E133" s="723"/>
      <c r="F133" s="723"/>
      <c r="G133" s="723"/>
      <c r="H133" s="724"/>
      <c r="I133" s="153" t="s">
        <v>246</v>
      </c>
      <c r="J133" s="452">
        <v>5</v>
      </c>
      <c r="K133" s="21" t="s">
        <v>306</v>
      </c>
      <c r="L133" s="145">
        <f t="shared" si="12"/>
        <v>5</v>
      </c>
      <c r="M133" s="21"/>
      <c r="N133" s="21"/>
      <c r="O133" s="21"/>
      <c r="P133" s="705"/>
      <c r="Q133" s="706"/>
      <c r="R133" s="707"/>
    </row>
    <row r="134" spans="2:18" ht="29.25" thickBot="1">
      <c r="B134" s="165">
        <v>106</v>
      </c>
      <c r="C134" s="722" t="s">
        <v>8</v>
      </c>
      <c r="D134" s="723"/>
      <c r="E134" s="723"/>
      <c r="F134" s="723"/>
      <c r="G134" s="723"/>
      <c r="H134" s="724"/>
      <c r="I134" s="153" t="s">
        <v>246</v>
      </c>
      <c r="J134" s="452">
        <v>5</v>
      </c>
      <c r="K134" s="21" t="s">
        <v>306</v>
      </c>
      <c r="L134" s="145">
        <f t="shared" si="12"/>
        <v>5</v>
      </c>
      <c r="M134" s="21"/>
      <c r="N134" s="21"/>
      <c r="O134" s="21"/>
      <c r="P134" s="705"/>
      <c r="Q134" s="706"/>
      <c r="R134" s="707"/>
    </row>
    <row r="135" spans="2:18" ht="29.25" thickBot="1">
      <c r="B135" s="165">
        <v>107</v>
      </c>
      <c r="C135" s="722" t="s">
        <v>115</v>
      </c>
      <c r="D135" s="723"/>
      <c r="E135" s="723"/>
      <c r="F135" s="723"/>
      <c r="G135" s="723"/>
      <c r="H135" s="724"/>
      <c r="I135" s="153" t="s">
        <v>246</v>
      </c>
      <c r="J135" s="452">
        <v>5</v>
      </c>
      <c r="K135" s="21" t="s">
        <v>306</v>
      </c>
      <c r="L135" s="145">
        <f t="shared" si="12"/>
        <v>5</v>
      </c>
      <c r="M135" s="21"/>
      <c r="N135" s="21"/>
      <c r="O135" s="21"/>
      <c r="P135" s="705"/>
      <c r="Q135" s="706"/>
      <c r="R135" s="707"/>
    </row>
    <row r="136" spans="2:18" ht="52.5" customHeight="1" thickBot="1">
      <c r="B136" s="525"/>
      <c r="C136" s="781" t="s">
        <v>555</v>
      </c>
      <c r="D136" s="715"/>
      <c r="E136" s="715"/>
      <c r="F136" s="715"/>
      <c r="G136" s="715"/>
      <c r="H136" s="760"/>
      <c r="I136" s="75"/>
      <c r="J136" s="453"/>
      <c r="K136" s="495"/>
      <c r="L136" s="495"/>
      <c r="M136" s="75"/>
      <c r="N136" s="75"/>
      <c r="O136" s="75"/>
      <c r="P136" s="785"/>
      <c r="Q136" s="786"/>
      <c r="R136" s="787"/>
    </row>
    <row r="137" spans="2:18" ht="29.25" thickBot="1">
      <c r="B137" s="165">
        <v>108</v>
      </c>
      <c r="C137" s="722" t="s">
        <v>183</v>
      </c>
      <c r="D137" s="723"/>
      <c r="E137" s="723"/>
      <c r="F137" s="723"/>
      <c r="G137" s="723"/>
      <c r="H137" s="724"/>
      <c r="I137" s="153" t="s">
        <v>246</v>
      </c>
      <c r="J137" s="452">
        <v>5</v>
      </c>
      <c r="K137" s="21" t="s">
        <v>306</v>
      </c>
      <c r="L137" s="145">
        <f t="shared" ref="L137:L146" si="13">IF((OR(K137="ارائه‏نشده", K137="ارائه‏شده‏کامل‏یاناقص")), J137,0)</f>
        <v>5</v>
      </c>
      <c r="M137" s="21"/>
      <c r="N137" s="21"/>
      <c r="O137" s="21"/>
      <c r="P137" s="705"/>
      <c r="Q137" s="706"/>
      <c r="R137" s="707"/>
    </row>
    <row r="138" spans="2:18" ht="29.25" thickBot="1">
      <c r="B138" s="165">
        <v>109</v>
      </c>
      <c r="C138" s="722" t="s">
        <v>132</v>
      </c>
      <c r="D138" s="723"/>
      <c r="E138" s="723"/>
      <c r="F138" s="723"/>
      <c r="G138" s="723"/>
      <c r="H138" s="724"/>
      <c r="I138" s="153" t="s">
        <v>246</v>
      </c>
      <c r="J138" s="452">
        <v>5</v>
      </c>
      <c r="K138" s="21" t="s">
        <v>306</v>
      </c>
      <c r="L138" s="145">
        <f t="shared" si="13"/>
        <v>5</v>
      </c>
      <c r="M138" s="21"/>
      <c r="N138" s="21"/>
      <c r="O138" s="21"/>
      <c r="P138" s="705"/>
      <c r="Q138" s="706"/>
      <c r="R138" s="707"/>
    </row>
    <row r="139" spans="2:18" ht="29.25" thickBot="1">
      <c r="B139" s="165">
        <v>110</v>
      </c>
      <c r="C139" s="722" t="s">
        <v>45</v>
      </c>
      <c r="D139" s="723"/>
      <c r="E139" s="723"/>
      <c r="F139" s="723"/>
      <c r="G139" s="723"/>
      <c r="H139" s="724"/>
      <c r="I139" s="153" t="s">
        <v>246</v>
      </c>
      <c r="J139" s="452">
        <v>5</v>
      </c>
      <c r="K139" s="21" t="s">
        <v>306</v>
      </c>
      <c r="L139" s="145">
        <f t="shared" si="13"/>
        <v>5</v>
      </c>
      <c r="M139" s="21"/>
      <c r="N139" s="21"/>
      <c r="O139" s="21"/>
      <c r="P139" s="705"/>
      <c r="Q139" s="706"/>
      <c r="R139" s="707"/>
    </row>
    <row r="140" spans="2:18" ht="29.25" thickBot="1">
      <c r="B140" s="165">
        <v>111</v>
      </c>
      <c r="C140" s="722" t="s">
        <v>184</v>
      </c>
      <c r="D140" s="723"/>
      <c r="E140" s="723"/>
      <c r="F140" s="723"/>
      <c r="G140" s="723"/>
      <c r="H140" s="724"/>
      <c r="I140" s="153" t="s">
        <v>246</v>
      </c>
      <c r="J140" s="452">
        <v>5</v>
      </c>
      <c r="K140" s="21" t="s">
        <v>306</v>
      </c>
      <c r="L140" s="145">
        <f t="shared" si="13"/>
        <v>5</v>
      </c>
      <c r="M140" s="21"/>
      <c r="N140" s="21"/>
      <c r="O140" s="21"/>
      <c r="P140" s="705"/>
      <c r="Q140" s="706"/>
      <c r="R140" s="707"/>
    </row>
    <row r="141" spans="2:18" ht="29.25" thickBot="1">
      <c r="B141" s="165">
        <v>112</v>
      </c>
      <c r="C141" s="722" t="s">
        <v>123</v>
      </c>
      <c r="D141" s="723"/>
      <c r="E141" s="723"/>
      <c r="F141" s="723"/>
      <c r="G141" s="723"/>
      <c r="H141" s="724"/>
      <c r="I141" s="153" t="s">
        <v>246</v>
      </c>
      <c r="J141" s="452">
        <v>5</v>
      </c>
      <c r="K141" s="21" t="s">
        <v>306</v>
      </c>
      <c r="L141" s="145">
        <f t="shared" si="13"/>
        <v>5</v>
      </c>
      <c r="M141" s="21"/>
      <c r="N141" s="21"/>
      <c r="O141" s="21"/>
      <c r="P141" s="705"/>
      <c r="Q141" s="706"/>
      <c r="R141" s="707"/>
    </row>
    <row r="142" spans="2:18" ht="29.25" thickBot="1">
      <c r="B142" s="165">
        <v>113</v>
      </c>
      <c r="C142" s="722" t="s">
        <v>100</v>
      </c>
      <c r="D142" s="723"/>
      <c r="E142" s="723"/>
      <c r="F142" s="723"/>
      <c r="G142" s="723"/>
      <c r="H142" s="724"/>
      <c r="I142" s="153" t="s">
        <v>246</v>
      </c>
      <c r="J142" s="452">
        <v>5</v>
      </c>
      <c r="K142" s="21" t="s">
        <v>306</v>
      </c>
      <c r="L142" s="145">
        <f t="shared" si="13"/>
        <v>5</v>
      </c>
      <c r="M142" s="21"/>
      <c r="N142" s="21"/>
      <c r="O142" s="21"/>
      <c r="P142" s="705"/>
      <c r="Q142" s="706"/>
      <c r="R142" s="707"/>
    </row>
    <row r="143" spans="2:18" ht="29.25" thickBot="1">
      <c r="B143" s="165">
        <v>114</v>
      </c>
      <c r="C143" s="722" t="s">
        <v>101</v>
      </c>
      <c r="D143" s="723"/>
      <c r="E143" s="723"/>
      <c r="F143" s="723"/>
      <c r="G143" s="723"/>
      <c r="H143" s="724"/>
      <c r="I143" s="153" t="s">
        <v>246</v>
      </c>
      <c r="J143" s="452">
        <v>5</v>
      </c>
      <c r="K143" s="21" t="s">
        <v>306</v>
      </c>
      <c r="L143" s="145">
        <f t="shared" si="13"/>
        <v>5</v>
      </c>
      <c r="M143" s="21"/>
      <c r="N143" s="21"/>
      <c r="O143" s="21"/>
      <c r="P143" s="142"/>
      <c r="Q143" s="143"/>
      <c r="R143" s="144"/>
    </row>
    <row r="144" spans="2:18" ht="39.75" customHeight="1" thickBot="1">
      <c r="B144" s="165">
        <v>115</v>
      </c>
      <c r="C144" s="747" t="s">
        <v>205</v>
      </c>
      <c r="D144" s="723"/>
      <c r="E144" s="723"/>
      <c r="F144" s="723"/>
      <c r="G144" s="723"/>
      <c r="H144" s="724"/>
      <c r="I144" s="153" t="s">
        <v>246</v>
      </c>
      <c r="J144" s="452">
        <v>5</v>
      </c>
      <c r="K144" s="21" t="s">
        <v>306</v>
      </c>
      <c r="L144" s="145">
        <f t="shared" si="13"/>
        <v>5</v>
      </c>
      <c r="M144" s="21"/>
      <c r="N144" s="21"/>
      <c r="O144" s="21"/>
      <c r="P144" s="142"/>
      <c r="Q144" s="143"/>
      <c r="R144" s="144"/>
    </row>
    <row r="145" spans="2:18" ht="39.75" customHeight="1" thickBot="1">
      <c r="B145" s="165">
        <v>116</v>
      </c>
      <c r="C145" s="747" t="s">
        <v>206</v>
      </c>
      <c r="D145" s="723"/>
      <c r="E145" s="723"/>
      <c r="F145" s="723"/>
      <c r="G145" s="723"/>
      <c r="H145" s="724"/>
      <c r="I145" s="153" t="s">
        <v>246</v>
      </c>
      <c r="J145" s="452">
        <v>5</v>
      </c>
      <c r="K145" s="21" t="s">
        <v>306</v>
      </c>
      <c r="L145" s="145">
        <f t="shared" si="13"/>
        <v>5</v>
      </c>
      <c r="M145" s="21"/>
      <c r="N145" s="21"/>
      <c r="O145" s="21"/>
      <c r="P145" s="142"/>
      <c r="Q145" s="143"/>
      <c r="R145" s="144"/>
    </row>
    <row r="146" spans="2:18" ht="29.25" thickBot="1">
      <c r="B146" s="165">
        <v>117</v>
      </c>
      <c r="C146" s="722" t="s">
        <v>125</v>
      </c>
      <c r="D146" s="723"/>
      <c r="E146" s="723"/>
      <c r="F146" s="723"/>
      <c r="G146" s="723"/>
      <c r="H146" s="724"/>
      <c r="I146" s="153" t="s">
        <v>246</v>
      </c>
      <c r="J146" s="452">
        <v>5</v>
      </c>
      <c r="K146" s="21" t="s">
        <v>306</v>
      </c>
      <c r="L146" s="145">
        <f t="shared" si="13"/>
        <v>5</v>
      </c>
      <c r="M146" s="21"/>
      <c r="N146" s="21"/>
      <c r="O146" s="21"/>
      <c r="P146" s="142"/>
      <c r="Q146" s="143"/>
      <c r="R146" s="144"/>
    </row>
    <row r="147" spans="2:18" ht="29.25" thickBot="1">
      <c r="B147" s="525"/>
      <c r="C147" s="714" t="s">
        <v>109</v>
      </c>
      <c r="D147" s="715"/>
      <c r="E147" s="715"/>
      <c r="F147" s="715"/>
      <c r="G147" s="715"/>
      <c r="H147" s="716"/>
      <c r="I147" s="75"/>
      <c r="J147" s="453"/>
      <c r="K147" s="495"/>
      <c r="L147" s="495"/>
      <c r="M147" s="75"/>
      <c r="N147" s="75"/>
      <c r="O147" s="75"/>
      <c r="P147" s="785"/>
      <c r="Q147" s="786"/>
      <c r="R147" s="787"/>
    </row>
    <row r="148" spans="2:18" ht="33.75" customHeight="1" thickBot="1">
      <c r="B148" s="165">
        <v>118</v>
      </c>
      <c r="C148" s="750" t="s">
        <v>170</v>
      </c>
      <c r="D148" s="751"/>
      <c r="E148" s="751"/>
      <c r="F148" s="751"/>
      <c r="G148" s="751"/>
      <c r="H148" s="752"/>
      <c r="I148" s="153" t="s">
        <v>246</v>
      </c>
      <c r="J148" s="452">
        <v>5</v>
      </c>
      <c r="K148" s="21" t="s">
        <v>306</v>
      </c>
      <c r="L148" s="145">
        <f t="shared" ref="L148:L169" si="14">IF((OR(K148="ارائه‏نشده", K148="ارائه‏شده‏کامل‏یاناقص")), J148,0)</f>
        <v>5</v>
      </c>
      <c r="M148" s="21"/>
      <c r="N148" s="21"/>
      <c r="O148" s="21"/>
      <c r="P148" s="705"/>
      <c r="Q148" s="706"/>
      <c r="R148" s="707"/>
    </row>
    <row r="149" spans="2:18" ht="40.5" customHeight="1" thickBot="1">
      <c r="B149" s="165">
        <v>119</v>
      </c>
      <c r="C149" s="717" t="s">
        <v>280</v>
      </c>
      <c r="D149" s="720"/>
      <c r="E149" s="720"/>
      <c r="F149" s="720"/>
      <c r="G149" s="720"/>
      <c r="H149" s="721"/>
      <c r="I149" s="153" t="s">
        <v>246</v>
      </c>
      <c r="J149" s="452">
        <v>5</v>
      </c>
      <c r="K149" s="21" t="s">
        <v>306</v>
      </c>
      <c r="L149" s="145">
        <f t="shared" si="14"/>
        <v>5</v>
      </c>
      <c r="M149" s="21"/>
      <c r="N149" s="21"/>
      <c r="O149" s="21"/>
      <c r="P149" s="705"/>
      <c r="Q149" s="706"/>
      <c r="R149" s="707"/>
    </row>
    <row r="150" spans="2:18" ht="28.5" customHeight="1" thickBot="1">
      <c r="B150" s="165">
        <v>120</v>
      </c>
      <c r="C150" s="750" t="s">
        <v>180</v>
      </c>
      <c r="D150" s="751"/>
      <c r="E150" s="751"/>
      <c r="F150" s="751"/>
      <c r="G150" s="751"/>
      <c r="H150" s="752"/>
      <c r="I150" s="153" t="s">
        <v>246</v>
      </c>
      <c r="J150" s="452">
        <v>5</v>
      </c>
      <c r="K150" s="21" t="s">
        <v>306</v>
      </c>
      <c r="L150" s="145">
        <f t="shared" si="14"/>
        <v>5</v>
      </c>
      <c r="M150" s="21"/>
      <c r="N150" s="21"/>
      <c r="O150" s="21"/>
      <c r="P150" s="705"/>
      <c r="Q150" s="706"/>
      <c r="R150" s="707"/>
    </row>
    <row r="151" spans="2:18" ht="31.5" customHeight="1" thickBot="1">
      <c r="B151" s="165">
        <v>121</v>
      </c>
      <c r="C151" s="807" t="s">
        <v>556</v>
      </c>
      <c r="D151" s="718"/>
      <c r="E151" s="718"/>
      <c r="F151" s="718"/>
      <c r="G151" s="718"/>
      <c r="H151" s="719"/>
      <c r="I151" s="153" t="s">
        <v>246</v>
      </c>
      <c r="J151" s="452">
        <v>5</v>
      </c>
      <c r="K151" s="21" t="s">
        <v>306</v>
      </c>
      <c r="L151" s="145">
        <f t="shared" si="14"/>
        <v>5</v>
      </c>
      <c r="M151" s="21"/>
      <c r="N151" s="21"/>
      <c r="O151" s="21"/>
      <c r="P151" s="705"/>
      <c r="Q151" s="706"/>
      <c r="R151" s="707"/>
    </row>
    <row r="152" spans="2:18" ht="29.25" thickBot="1">
      <c r="B152" s="165">
        <v>122</v>
      </c>
      <c r="C152" s="803" t="s">
        <v>655</v>
      </c>
      <c r="D152" s="804"/>
      <c r="E152" s="804"/>
      <c r="F152" s="804"/>
      <c r="G152" s="804"/>
      <c r="H152" s="805"/>
      <c r="I152" s="153" t="s">
        <v>246</v>
      </c>
      <c r="J152" s="452">
        <v>5</v>
      </c>
      <c r="K152" s="21" t="s">
        <v>306</v>
      </c>
      <c r="L152" s="145">
        <f t="shared" si="14"/>
        <v>5</v>
      </c>
      <c r="M152" s="21"/>
      <c r="N152" s="21"/>
      <c r="O152" s="21"/>
      <c r="P152" s="705"/>
      <c r="Q152" s="706"/>
      <c r="R152" s="707"/>
    </row>
    <row r="153" spans="2:18" ht="29.25" thickBot="1">
      <c r="B153" s="165">
        <v>123</v>
      </c>
      <c r="C153" s="750" t="s">
        <v>557</v>
      </c>
      <c r="D153" s="751"/>
      <c r="E153" s="751"/>
      <c r="F153" s="751"/>
      <c r="G153" s="751"/>
      <c r="H153" s="752"/>
      <c r="I153" s="153" t="s">
        <v>246</v>
      </c>
      <c r="J153" s="452">
        <v>5</v>
      </c>
      <c r="K153" s="21" t="s">
        <v>306</v>
      </c>
      <c r="L153" s="145">
        <f t="shared" si="14"/>
        <v>5</v>
      </c>
      <c r="M153" s="21"/>
      <c r="N153" s="21"/>
      <c r="O153" s="21"/>
      <c r="P153" s="705"/>
      <c r="Q153" s="706"/>
      <c r="R153" s="707"/>
    </row>
    <row r="154" spans="2:18" ht="29.25" thickBot="1">
      <c r="B154" s="165">
        <v>124</v>
      </c>
      <c r="C154" s="858" t="s">
        <v>116</v>
      </c>
      <c r="D154" s="859"/>
      <c r="E154" s="859"/>
      <c r="F154" s="859"/>
      <c r="G154" s="859"/>
      <c r="H154" s="860"/>
      <c r="I154" s="153" t="s">
        <v>246</v>
      </c>
      <c r="J154" s="452">
        <v>5</v>
      </c>
      <c r="K154" s="21" t="s">
        <v>306</v>
      </c>
      <c r="L154" s="145">
        <f t="shared" si="14"/>
        <v>5</v>
      </c>
      <c r="M154" s="21"/>
      <c r="N154" s="21"/>
      <c r="O154" s="21"/>
      <c r="P154" s="705"/>
      <c r="Q154" s="706"/>
      <c r="R154" s="707"/>
    </row>
    <row r="155" spans="2:18" ht="29.25" thickBot="1">
      <c r="B155" s="165">
        <v>125</v>
      </c>
      <c r="C155" s="750" t="s">
        <v>558</v>
      </c>
      <c r="D155" s="751"/>
      <c r="E155" s="751"/>
      <c r="F155" s="751"/>
      <c r="G155" s="751"/>
      <c r="H155" s="752"/>
      <c r="I155" s="153" t="s">
        <v>246</v>
      </c>
      <c r="J155" s="452">
        <v>5</v>
      </c>
      <c r="K155" s="21" t="s">
        <v>306</v>
      </c>
      <c r="L155" s="145">
        <f t="shared" si="14"/>
        <v>5</v>
      </c>
      <c r="M155" s="21"/>
      <c r="N155" s="21"/>
      <c r="O155" s="21"/>
      <c r="P155" s="705"/>
      <c r="Q155" s="706"/>
      <c r="R155" s="707"/>
    </row>
    <row r="156" spans="2:18" ht="29.25" thickBot="1">
      <c r="B156" s="165">
        <v>126</v>
      </c>
      <c r="C156" s="750" t="s">
        <v>559</v>
      </c>
      <c r="D156" s="751"/>
      <c r="E156" s="751"/>
      <c r="F156" s="751"/>
      <c r="G156" s="751"/>
      <c r="H156" s="752"/>
      <c r="I156" s="153" t="s">
        <v>246</v>
      </c>
      <c r="J156" s="452">
        <v>5</v>
      </c>
      <c r="K156" s="21" t="s">
        <v>306</v>
      </c>
      <c r="L156" s="145">
        <f t="shared" si="14"/>
        <v>5</v>
      </c>
      <c r="M156" s="21"/>
      <c r="N156" s="21"/>
      <c r="O156" s="21"/>
      <c r="P156" s="705"/>
      <c r="Q156" s="706"/>
      <c r="R156" s="707"/>
    </row>
    <row r="157" spans="2:18" ht="29.25" thickBot="1">
      <c r="B157" s="165">
        <v>127</v>
      </c>
      <c r="C157" s="750" t="s">
        <v>560</v>
      </c>
      <c r="D157" s="751"/>
      <c r="E157" s="751"/>
      <c r="F157" s="751"/>
      <c r="G157" s="751"/>
      <c r="H157" s="752"/>
      <c r="I157" s="153" t="s">
        <v>246</v>
      </c>
      <c r="J157" s="452">
        <v>5</v>
      </c>
      <c r="K157" s="21" t="s">
        <v>306</v>
      </c>
      <c r="L157" s="145">
        <f t="shared" si="14"/>
        <v>5</v>
      </c>
      <c r="M157" s="21"/>
      <c r="N157" s="21"/>
      <c r="O157" s="21"/>
      <c r="P157" s="705"/>
      <c r="Q157" s="706"/>
      <c r="R157" s="707"/>
    </row>
    <row r="158" spans="2:18" ht="29.25" thickBot="1">
      <c r="B158" s="165">
        <v>128</v>
      </c>
      <c r="C158" s="750" t="s">
        <v>561</v>
      </c>
      <c r="D158" s="751"/>
      <c r="E158" s="751"/>
      <c r="F158" s="751"/>
      <c r="G158" s="751"/>
      <c r="H158" s="752"/>
      <c r="I158" s="153" t="s">
        <v>246</v>
      </c>
      <c r="J158" s="452">
        <v>5</v>
      </c>
      <c r="K158" s="21" t="s">
        <v>306</v>
      </c>
      <c r="L158" s="145">
        <f t="shared" si="14"/>
        <v>5</v>
      </c>
      <c r="M158" s="21"/>
      <c r="N158" s="21"/>
      <c r="O158" s="21"/>
      <c r="P158" s="705"/>
      <c r="Q158" s="706"/>
      <c r="R158" s="707"/>
    </row>
    <row r="159" spans="2:18" ht="29.25" thickBot="1">
      <c r="B159" s="165">
        <v>129</v>
      </c>
      <c r="C159" s="750" t="s">
        <v>10</v>
      </c>
      <c r="D159" s="751"/>
      <c r="E159" s="751"/>
      <c r="F159" s="751"/>
      <c r="G159" s="751"/>
      <c r="H159" s="752"/>
      <c r="I159" s="153" t="s">
        <v>246</v>
      </c>
      <c r="J159" s="452">
        <v>5</v>
      </c>
      <c r="K159" s="21" t="s">
        <v>306</v>
      </c>
      <c r="L159" s="145">
        <f t="shared" si="14"/>
        <v>5</v>
      </c>
      <c r="M159" s="21"/>
      <c r="N159" s="21"/>
      <c r="O159" s="21"/>
      <c r="P159" s="705"/>
      <c r="Q159" s="706"/>
      <c r="R159" s="707"/>
    </row>
    <row r="160" spans="2:18" ht="39.75" customHeight="1" thickBot="1">
      <c r="B160" s="165">
        <v>130</v>
      </c>
      <c r="C160" s="747" t="s">
        <v>665</v>
      </c>
      <c r="D160" s="748"/>
      <c r="E160" s="748"/>
      <c r="F160" s="748"/>
      <c r="G160" s="748"/>
      <c r="H160" s="749"/>
      <c r="I160" s="153" t="s">
        <v>246</v>
      </c>
      <c r="J160" s="452">
        <v>5</v>
      </c>
      <c r="K160" s="21" t="s">
        <v>306</v>
      </c>
      <c r="L160" s="145">
        <f t="shared" si="14"/>
        <v>5</v>
      </c>
      <c r="M160" s="21"/>
      <c r="N160" s="21"/>
      <c r="O160" s="21"/>
      <c r="P160" s="705"/>
      <c r="Q160" s="706"/>
      <c r="R160" s="707"/>
    </row>
    <row r="161" spans="2:19" ht="29.25" thickBot="1">
      <c r="B161" s="165">
        <v>131</v>
      </c>
      <c r="C161" s="747" t="s">
        <v>562</v>
      </c>
      <c r="D161" s="748"/>
      <c r="E161" s="748"/>
      <c r="F161" s="748"/>
      <c r="G161" s="748"/>
      <c r="H161" s="749"/>
      <c r="I161" s="153" t="s">
        <v>246</v>
      </c>
      <c r="J161" s="452">
        <v>5</v>
      </c>
      <c r="K161" s="21" t="s">
        <v>306</v>
      </c>
      <c r="L161" s="145">
        <f t="shared" si="14"/>
        <v>5</v>
      </c>
      <c r="M161" s="21"/>
      <c r="N161" s="21"/>
      <c r="O161" s="21"/>
      <c r="P161" s="705"/>
      <c r="Q161" s="706"/>
      <c r="R161" s="707"/>
    </row>
    <row r="162" spans="2:19" ht="29.25" thickBot="1">
      <c r="B162" s="525"/>
      <c r="C162" s="714" t="s">
        <v>16</v>
      </c>
      <c r="D162" s="715"/>
      <c r="E162" s="715"/>
      <c r="F162" s="715"/>
      <c r="G162" s="715"/>
      <c r="H162" s="760"/>
      <c r="I162" s="58"/>
      <c r="J162" s="454"/>
      <c r="K162" s="486"/>
      <c r="L162" s="486"/>
      <c r="M162" s="135"/>
      <c r="N162" s="75"/>
      <c r="O162" s="75"/>
      <c r="P162" s="785"/>
      <c r="Q162" s="786"/>
      <c r="R162" s="787"/>
    </row>
    <row r="163" spans="2:19" ht="36.75" customHeight="1" thickBot="1">
      <c r="B163" s="165">
        <v>132</v>
      </c>
      <c r="C163" s="802" t="s">
        <v>656</v>
      </c>
      <c r="D163" s="773"/>
      <c r="E163" s="773"/>
      <c r="F163" s="773"/>
      <c r="G163" s="773"/>
      <c r="H163" s="774"/>
      <c r="I163" s="153" t="s">
        <v>246</v>
      </c>
      <c r="J163" s="452">
        <v>10</v>
      </c>
      <c r="K163" s="21" t="s">
        <v>305</v>
      </c>
      <c r="L163" s="145">
        <f t="shared" si="14"/>
        <v>10</v>
      </c>
      <c r="M163" s="21"/>
      <c r="N163" s="21"/>
      <c r="O163" s="21"/>
      <c r="P163" s="705"/>
      <c r="Q163" s="706"/>
      <c r="R163" s="707"/>
    </row>
    <row r="164" spans="2:19" ht="29.25" thickBot="1">
      <c r="B164" s="165">
        <v>133</v>
      </c>
      <c r="C164" s="791" t="s">
        <v>657</v>
      </c>
      <c r="D164" s="792"/>
      <c r="E164" s="792"/>
      <c r="F164" s="792"/>
      <c r="G164" s="792"/>
      <c r="H164" s="793"/>
      <c r="I164" s="153" t="s">
        <v>246</v>
      </c>
      <c r="J164" s="452">
        <v>10</v>
      </c>
      <c r="K164" s="21" t="s">
        <v>305</v>
      </c>
      <c r="L164" s="145">
        <f t="shared" si="14"/>
        <v>10</v>
      </c>
      <c r="M164" s="21"/>
      <c r="N164" s="21"/>
      <c r="O164" s="21"/>
      <c r="P164" s="705"/>
      <c r="Q164" s="706"/>
      <c r="R164" s="707"/>
    </row>
    <row r="165" spans="2:19" ht="29.25" thickBot="1">
      <c r="B165" s="165">
        <v>134</v>
      </c>
      <c r="C165" s="772" t="s">
        <v>658</v>
      </c>
      <c r="D165" s="773"/>
      <c r="E165" s="773"/>
      <c r="F165" s="773"/>
      <c r="G165" s="773"/>
      <c r="H165" s="774"/>
      <c r="I165" s="153" t="s">
        <v>246</v>
      </c>
      <c r="J165" s="452">
        <v>5</v>
      </c>
      <c r="K165" s="21" t="s">
        <v>305</v>
      </c>
      <c r="L165" s="145">
        <f t="shared" si="14"/>
        <v>5</v>
      </c>
      <c r="M165" s="21"/>
      <c r="N165" s="21"/>
      <c r="O165" s="21"/>
      <c r="P165" s="705"/>
      <c r="Q165" s="706"/>
      <c r="R165" s="707"/>
    </row>
    <row r="166" spans="2:19" ht="29.25" thickBot="1">
      <c r="B166" s="165">
        <v>135</v>
      </c>
      <c r="C166" s="772" t="s">
        <v>659</v>
      </c>
      <c r="D166" s="773"/>
      <c r="E166" s="773"/>
      <c r="F166" s="773"/>
      <c r="G166" s="773"/>
      <c r="H166" s="774"/>
      <c r="I166" s="153" t="s">
        <v>246</v>
      </c>
      <c r="J166" s="452">
        <v>10</v>
      </c>
      <c r="K166" s="21" t="s">
        <v>305</v>
      </c>
      <c r="L166" s="145">
        <f t="shared" si="14"/>
        <v>10</v>
      </c>
      <c r="M166" s="21"/>
      <c r="N166" s="21"/>
      <c r="O166" s="21"/>
      <c r="P166" s="705"/>
      <c r="Q166" s="706"/>
      <c r="R166" s="707"/>
    </row>
    <row r="167" spans="2:19" ht="33" thickBot="1">
      <c r="B167" s="527"/>
      <c r="C167" s="778" t="s">
        <v>212</v>
      </c>
      <c r="D167" s="779"/>
      <c r="E167" s="779"/>
      <c r="F167" s="779"/>
      <c r="G167" s="779"/>
      <c r="H167" s="780"/>
      <c r="I167" s="197"/>
      <c r="J167" s="197"/>
      <c r="K167" s="497"/>
      <c r="L167" s="497"/>
      <c r="M167" s="197"/>
      <c r="N167" s="198"/>
      <c r="O167" s="197"/>
      <c r="P167" s="854"/>
      <c r="Q167" s="855"/>
      <c r="R167" s="856"/>
    </row>
    <row r="168" spans="2:19" ht="37.5" customHeight="1" thickBot="1">
      <c r="B168" s="165">
        <v>136</v>
      </c>
      <c r="C168" s="757" t="s">
        <v>96</v>
      </c>
      <c r="D168" s="758"/>
      <c r="E168" s="758"/>
      <c r="F168" s="758"/>
      <c r="G168" s="758"/>
      <c r="H168" s="759"/>
      <c r="I168" s="153" t="s">
        <v>246</v>
      </c>
      <c r="J168" s="145">
        <v>5</v>
      </c>
      <c r="K168" s="21" t="s">
        <v>305</v>
      </c>
      <c r="L168" s="145">
        <f t="shared" si="14"/>
        <v>5</v>
      </c>
      <c r="M168" s="21"/>
      <c r="N168" s="21"/>
      <c r="O168" s="21"/>
      <c r="P168" s="705"/>
      <c r="Q168" s="706"/>
      <c r="R168" s="707"/>
    </row>
    <row r="169" spans="2:19" ht="42.75" customHeight="1" thickBot="1">
      <c r="B169" s="165">
        <v>137</v>
      </c>
      <c r="C169" s="857" t="s">
        <v>396</v>
      </c>
      <c r="D169" s="723"/>
      <c r="E169" s="723"/>
      <c r="F169" s="723"/>
      <c r="G169" s="723"/>
      <c r="H169" s="724"/>
      <c r="I169" s="153" t="s">
        <v>246</v>
      </c>
      <c r="J169" s="145">
        <v>5</v>
      </c>
      <c r="K169" s="21" t="s">
        <v>306</v>
      </c>
      <c r="L169" s="145">
        <f t="shared" si="14"/>
        <v>5</v>
      </c>
      <c r="M169" s="21"/>
      <c r="N169" s="21"/>
      <c r="O169" s="21"/>
      <c r="P169" s="705"/>
      <c r="Q169" s="706"/>
      <c r="R169" s="707"/>
    </row>
    <row r="170" spans="2:19" ht="43.5" customHeight="1" thickBot="1">
      <c r="B170" s="165">
        <v>138</v>
      </c>
      <c r="C170" s="722" t="s">
        <v>9</v>
      </c>
      <c r="D170" s="723"/>
      <c r="E170" s="723"/>
      <c r="F170" s="723"/>
      <c r="G170" s="723"/>
      <c r="H170" s="724"/>
      <c r="I170" s="153" t="s">
        <v>481</v>
      </c>
      <c r="J170" s="145">
        <v>10</v>
      </c>
      <c r="K170" s="21" t="s">
        <v>306</v>
      </c>
      <c r="L170" s="145">
        <f t="shared" ref="L170:L174" si="15">IF((OR(K170="ارائه‏نشده", K170="ارائه‏شده‏کامل‏یاناقص")), J170,0)</f>
        <v>10</v>
      </c>
      <c r="M170" s="21"/>
      <c r="N170" s="21"/>
      <c r="O170" s="21"/>
      <c r="P170" s="705"/>
      <c r="Q170" s="706"/>
      <c r="R170" s="707"/>
    </row>
    <row r="171" spans="2:19" ht="39.75" customHeight="1" thickBot="1">
      <c r="B171" s="165">
        <v>139</v>
      </c>
      <c r="C171" s="761" t="s">
        <v>434</v>
      </c>
      <c r="D171" s="726"/>
      <c r="E171" s="726"/>
      <c r="F171" s="726"/>
      <c r="G171" s="726"/>
      <c r="H171" s="727"/>
      <c r="I171" s="153" t="s">
        <v>246</v>
      </c>
      <c r="J171" s="145">
        <v>50</v>
      </c>
      <c r="K171" s="21" t="s">
        <v>306</v>
      </c>
      <c r="L171" s="145">
        <f t="shared" si="15"/>
        <v>50</v>
      </c>
      <c r="M171" s="21"/>
      <c r="N171" s="21"/>
      <c r="O171" s="21"/>
      <c r="P171" s="705"/>
      <c r="Q171" s="706"/>
      <c r="R171" s="707"/>
    </row>
    <row r="172" spans="2:19" ht="82.5" customHeight="1" thickBot="1">
      <c r="B172" s="165">
        <v>140</v>
      </c>
      <c r="C172" s="761" t="s">
        <v>450</v>
      </c>
      <c r="D172" s="726"/>
      <c r="E172" s="726"/>
      <c r="F172" s="726"/>
      <c r="G172" s="726"/>
      <c r="H172" s="727"/>
      <c r="I172" s="153" t="s">
        <v>246</v>
      </c>
      <c r="J172" s="145">
        <v>70</v>
      </c>
      <c r="K172" s="21" t="s">
        <v>306</v>
      </c>
      <c r="L172" s="145">
        <f t="shared" si="15"/>
        <v>70</v>
      </c>
      <c r="M172" s="21"/>
      <c r="N172" s="21"/>
      <c r="O172" s="21"/>
      <c r="P172" s="711"/>
      <c r="Q172" s="712"/>
      <c r="R172" s="713"/>
    </row>
    <row r="173" spans="2:19" ht="58.5" customHeight="1" thickBot="1">
      <c r="B173" s="165">
        <v>140</v>
      </c>
      <c r="C173" s="761" t="s">
        <v>426</v>
      </c>
      <c r="D173" s="726"/>
      <c r="E173" s="726"/>
      <c r="F173" s="726"/>
      <c r="G173" s="726"/>
      <c r="H173" s="727"/>
      <c r="I173" s="153" t="s">
        <v>246</v>
      </c>
      <c r="J173" s="145">
        <v>25</v>
      </c>
      <c r="K173" s="21" t="s">
        <v>306</v>
      </c>
      <c r="L173" s="145">
        <f t="shared" si="15"/>
        <v>25</v>
      </c>
      <c r="M173" s="21"/>
      <c r="N173" s="21"/>
      <c r="O173" s="21"/>
      <c r="P173" s="705"/>
      <c r="Q173" s="706"/>
      <c r="R173" s="707"/>
    </row>
    <row r="174" spans="2:19" ht="60" customHeight="1" thickBot="1">
      <c r="B174" s="165">
        <v>141</v>
      </c>
      <c r="C174" s="747" t="s">
        <v>179</v>
      </c>
      <c r="D174" s="723"/>
      <c r="E174" s="723"/>
      <c r="F174" s="723"/>
      <c r="G174" s="723"/>
      <c r="H174" s="724"/>
      <c r="I174" s="153" t="s">
        <v>246</v>
      </c>
      <c r="J174" s="145">
        <v>25</v>
      </c>
      <c r="K174" s="21" t="s">
        <v>306</v>
      </c>
      <c r="L174" s="145">
        <f t="shared" si="15"/>
        <v>25</v>
      </c>
      <c r="M174" s="21"/>
      <c r="N174" s="21"/>
      <c r="O174" s="21"/>
      <c r="P174" s="705"/>
      <c r="Q174" s="706"/>
      <c r="R174" s="707"/>
    </row>
    <row r="175" spans="2:19" ht="33" thickBot="1">
      <c r="B175" s="16"/>
      <c r="C175" s="744" t="s">
        <v>90</v>
      </c>
      <c r="D175" s="745"/>
      <c r="E175" s="745"/>
      <c r="F175" s="745"/>
      <c r="G175" s="745"/>
      <c r="H175" s="746"/>
      <c r="I175" s="153"/>
      <c r="J175" s="124">
        <f>SUM(J12:J174)</f>
        <v>1816</v>
      </c>
      <c r="K175" s="490"/>
      <c r="L175" s="124">
        <f>SUM(L12:L174)</f>
        <v>1816</v>
      </c>
      <c r="M175" s="124">
        <f>SUM(M12:M174)</f>
        <v>0</v>
      </c>
      <c r="N175" s="124">
        <f t="shared" ref="N175:O175" si="16">SUM(N12:N174)</f>
        <v>0</v>
      </c>
      <c r="O175" s="124">
        <f t="shared" si="16"/>
        <v>0</v>
      </c>
      <c r="P175" s="851"/>
      <c r="Q175" s="852"/>
      <c r="R175" s="853"/>
      <c r="S175" s="22"/>
    </row>
    <row r="176" spans="2:19" ht="34.5" customHeight="1" thickBot="1">
      <c r="L176" s="124" t="s">
        <v>425</v>
      </c>
      <c r="M176" s="421">
        <f>($M$175*1500)/$L$175</f>
        <v>0</v>
      </c>
      <c r="N176" s="422">
        <f>($N$175*1500)/$L$175</f>
        <v>0</v>
      </c>
      <c r="O176" s="423">
        <f>($O$175*1500)/$L$175</f>
        <v>0</v>
      </c>
    </row>
    <row r="177" spans="10:15" ht="108.75" customHeight="1" thickBot="1">
      <c r="J177" s="141"/>
      <c r="L177" s="491" t="s">
        <v>424</v>
      </c>
      <c r="M177" s="374" t="s">
        <v>271</v>
      </c>
      <c r="N177" s="374" t="s">
        <v>269</v>
      </c>
      <c r="O177" s="373" t="s">
        <v>330</v>
      </c>
    </row>
  </sheetData>
  <mergeCells count="312">
    <mergeCell ref="P134:R134"/>
    <mergeCell ref="P150:R150"/>
    <mergeCell ref="P138:R138"/>
    <mergeCell ref="P132:R132"/>
    <mergeCell ref="P129:R129"/>
    <mergeCell ref="P128:R128"/>
    <mergeCell ref="C149:H149"/>
    <mergeCell ref="C140:H140"/>
    <mergeCell ref="P147:R147"/>
    <mergeCell ref="C173:H173"/>
    <mergeCell ref="P170:R170"/>
    <mergeCell ref="P159:R159"/>
    <mergeCell ref="P175:R175"/>
    <mergeCell ref="P174:R174"/>
    <mergeCell ref="P154:R154"/>
    <mergeCell ref="P153:R153"/>
    <mergeCell ref="P172:R172"/>
    <mergeCell ref="P169:R169"/>
    <mergeCell ref="P167:R167"/>
    <mergeCell ref="P165:R165"/>
    <mergeCell ref="P166:R166"/>
    <mergeCell ref="C171:H171"/>
    <mergeCell ref="P171:R171"/>
    <mergeCell ref="P173:R173"/>
    <mergeCell ref="C172:H172"/>
    <mergeCell ref="C169:H169"/>
    <mergeCell ref="C160:H160"/>
    <mergeCell ref="C163:H163"/>
    <mergeCell ref="C165:H165"/>
    <mergeCell ref="C164:H164"/>
    <mergeCell ref="C157:H157"/>
    <mergeCell ref="C158:H158"/>
    <mergeCell ref="C154:H154"/>
    <mergeCell ref="C13:H13"/>
    <mergeCell ref="P17:R17"/>
    <mergeCell ref="P11:R11"/>
    <mergeCell ref="P15:R15"/>
    <mergeCell ref="P16:R16"/>
    <mergeCell ref="C23:H23"/>
    <mergeCell ref="P164:R164"/>
    <mergeCell ref="P151:R151"/>
    <mergeCell ref="P161:R161"/>
    <mergeCell ref="P160:R160"/>
    <mergeCell ref="P162:R162"/>
    <mergeCell ref="P156:R156"/>
    <mergeCell ref="P157:R157"/>
    <mergeCell ref="P163:R163"/>
    <mergeCell ref="P158:R158"/>
    <mergeCell ref="P155:R155"/>
    <mergeCell ref="P102:R102"/>
    <mergeCell ref="C64:H64"/>
    <mergeCell ref="P68:R68"/>
    <mergeCell ref="P69:R69"/>
    <mergeCell ref="P70:R70"/>
    <mergeCell ref="P67:R67"/>
    <mergeCell ref="C67:H67"/>
    <mergeCell ref="C71:H71"/>
    <mergeCell ref="P99:R99"/>
    <mergeCell ref="C4:H4"/>
    <mergeCell ref="C5:H5"/>
    <mergeCell ref="C6:H6"/>
    <mergeCell ref="C7:H7"/>
    <mergeCell ref="C8:H8"/>
    <mergeCell ref="P48:R48"/>
    <mergeCell ref="P47:R47"/>
    <mergeCell ref="P30:R30"/>
    <mergeCell ref="P23:R23"/>
    <mergeCell ref="P14:R14"/>
    <mergeCell ref="C11:H11"/>
    <mergeCell ref="C12:H12"/>
    <mergeCell ref="P12:R12"/>
    <mergeCell ref="P28:R28"/>
    <mergeCell ref="P18:R18"/>
    <mergeCell ref="P24:R24"/>
    <mergeCell ref="P25:R25"/>
    <mergeCell ref="C45:H45"/>
    <mergeCell ref="P13:R13"/>
    <mergeCell ref="C15:H15"/>
    <mergeCell ref="C38:H38"/>
    <mergeCell ref="P38:R38"/>
    <mergeCell ref="P45:R45"/>
    <mergeCell ref="C63:H63"/>
    <mergeCell ref="C69:H69"/>
    <mergeCell ref="C68:H68"/>
    <mergeCell ref="P64:R64"/>
    <mergeCell ref="P130:R130"/>
    <mergeCell ref="C66:H66"/>
    <mergeCell ref="P66:R66"/>
    <mergeCell ref="P73:R73"/>
    <mergeCell ref="P74:R74"/>
    <mergeCell ref="C73:H73"/>
    <mergeCell ref="P71:R71"/>
    <mergeCell ref="C91:H91"/>
    <mergeCell ref="C90:H90"/>
    <mergeCell ref="C92:H92"/>
    <mergeCell ref="P92:R92"/>
    <mergeCell ref="P101:R101"/>
    <mergeCell ref="P84:R84"/>
    <mergeCell ref="P126:R126"/>
    <mergeCell ref="P125:R125"/>
    <mergeCell ref="C79:H79"/>
    <mergeCell ref="P87:R87"/>
    <mergeCell ref="P86:R86"/>
    <mergeCell ref="C82:H82"/>
    <mergeCell ref="C83:H83"/>
    <mergeCell ref="P53:R53"/>
    <mergeCell ref="C31:H31"/>
    <mergeCell ref="P54:R54"/>
    <mergeCell ref="C47:H47"/>
    <mergeCell ref="C34:H34"/>
    <mergeCell ref="C36:H36"/>
    <mergeCell ref="P37:R37"/>
    <mergeCell ref="P26:R26"/>
    <mergeCell ref="P29:R29"/>
    <mergeCell ref="C46:H46"/>
    <mergeCell ref="P46:R46"/>
    <mergeCell ref="P39:R39"/>
    <mergeCell ref="P41:R41"/>
    <mergeCell ref="P42:R42"/>
    <mergeCell ref="P51:R51"/>
    <mergeCell ref="P31:R31"/>
    <mergeCell ref="C14:H14"/>
    <mergeCell ref="C18:H18"/>
    <mergeCell ref="C16:H16"/>
    <mergeCell ref="C57:H57"/>
    <mergeCell ref="C61:H61"/>
    <mergeCell ref="C62:H62"/>
    <mergeCell ref="P61:R61"/>
    <mergeCell ref="P62:R62"/>
    <mergeCell ref="P152:R152"/>
    <mergeCell ref="C150:H150"/>
    <mergeCell ref="P135:R135"/>
    <mergeCell ref="C152:H152"/>
    <mergeCell ref="P72:R72"/>
    <mergeCell ref="C74:H74"/>
    <mergeCell ref="P65:R65"/>
    <mergeCell ref="C65:H65"/>
    <mergeCell ref="C70:H70"/>
    <mergeCell ref="P58:R58"/>
    <mergeCell ref="P59:R59"/>
    <mergeCell ref="P57:R57"/>
    <mergeCell ref="P98:R98"/>
    <mergeCell ref="P100:R100"/>
    <mergeCell ref="C59:H59"/>
    <mergeCell ref="C151:H151"/>
    <mergeCell ref="C17:H17"/>
    <mergeCell ref="C35:H35"/>
    <mergeCell ref="C44:H44"/>
    <mergeCell ref="C26:H26"/>
    <mergeCell ref="C25:H25"/>
    <mergeCell ref="C28:H28"/>
    <mergeCell ref="C29:H29"/>
    <mergeCell ref="C159:H159"/>
    <mergeCell ref="C156:H156"/>
    <mergeCell ref="C153:H153"/>
    <mergeCell ref="C101:H101"/>
    <mergeCell ref="C84:H84"/>
    <mergeCell ref="C76:H76"/>
    <mergeCell ref="C77:H77"/>
    <mergeCell ref="C24:H24"/>
    <mergeCell ref="C51:H51"/>
    <mergeCell ref="C27:H27"/>
    <mergeCell ref="C32:H32"/>
    <mergeCell ref="C48:H48"/>
    <mergeCell ref="C49:H49"/>
    <mergeCell ref="C50:H50"/>
    <mergeCell ref="C37:H37"/>
    <mergeCell ref="C41:H41"/>
    <mergeCell ref="C19:H19"/>
    <mergeCell ref="C99:H99"/>
    <mergeCell ref="C128:H128"/>
    <mergeCell ref="C102:H102"/>
    <mergeCell ref="C115:H115"/>
    <mergeCell ref="C120:H120"/>
    <mergeCell ref="C121:H121"/>
    <mergeCell ref="C103:H103"/>
    <mergeCell ref="C119:H119"/>
    <mergeCell ref="C104:H104"/>
    <mergeCell ref="C105:H105"/>
    <mergeCell ref="C107:H107"/>
    <mergeCell ref="C109:H109"/>
    <mergeCell ref="C110:H110"/>
    <mergeCell ref="C111:H111"/>
    <mergeCell ref="C113:H113"/>
    <mergeCell ref="C114:H114"/>
    <mergeCell ref="C116:H116"/>
    <mergeCell ref="C108:H108"/>
    <mergeCell ref="C122:H122"/>
    <mergeCell ref="C117:H117"/>
    <mergeCell ref="C118:H118"/>
    <mergeCell ref="C112:H112"/>
    <mergeCell ref="C106:H106"/>
    <mergeCell ref="C155:H155"/>
    <mergeCell ref="C136:H136"/>
    <mergeCell ref="C127:H127"/>
    <mergeCell ref="P127:R127"/>
    <mergeCell ref="C141:H141"/>
    <mergeCell ref="C123:H123"/>
    <mergeCell ref="C125:H125"/>
    <mergeCell ref="P148:R148"/>
    <mergeCell ref="P149:R149"/>
    <mergeCell ref="P136:R136"/>
    <mergeCell ref="C138:H138"/>
    <mergeCell ref="C132:H132"/>
    <mergeCell ref="C134:H134"/>
    <mergeCell ref="P131:R131"/>
    <mergeCell ref="C139:H139"/>
    <mergeCell ref="C133:H133"/>
    <mergeCell ref="C131:H131"/>
    <mergeCell ref="C130:H130"/>
    <mergeCell ref="C126:H126"/>
    <mergeCell ref="P124:R124"/>
    <mergeCell ref="P142:R142"/>
    <mergeCell ref="C145:H145"/>
    <mergeCell ref="C146:H146"/>
    <mergeCell ref="P133:R133"/>
    <mergeCell ref="K3:L3"/>
    <mergeCell ref="P168:R168"/>
    <mergeCell ref="C137:H137"/>
    <mergeCell ref="P137:R137"/>
    <mergeCell ref="P139:R139"/>
    <mergeCell ref="P140:R140"/>
    <mergeCell ref="P141:R141"/>
    <mergeCell ref="C39:H39"/>
    <mergeCell ref="P40:R40"/>
    <mergeCell ref="C95:H95"/>
    <mergeCell ref="P95:R95"/>
    <mergeCell ref="C96:H96"/>
    <mergeCell ref="P96:R96"/>
    <mergeCell ref="C80:H80"/>
    <mergeCell ref="C81:H81"/>
    <mergeCell ref="C85:H85"/>
    <mergeCell ref="P123:R123"/>
    <mergeCell ref="P83:R83"/>
    <mergeCell ref="C166:H166"/>
    <mergeCell ref="P77:R77"/>
    <mergeCell ref="C167:H167"/>
    <mergeCell ref="P79:R79"/>
    <mergeCell ref="C33:H33"/>
    <mergeCell ref="C58:H58"/>
    <mergeCell ref="C56:H56"/>
    <mergeCell ref="C53:H53"/>
    <mergeCell ref="C175:H175"/>
    <mergeCell ref="C170:H170"/>
    <mergeCell ref="C161:H161"/>
    <mergeCell ref="C147:H147"/>
    <mergeCell ref="C100:H100"/>
    <mergeCell ref="C97:H97"/>
    <mergeCell ref="C88:H88"/>
    <mergeCell ref="C148:H148"/>
    <mergeCell ref="C144:H144"/>
    <mergeCell ref="C129:H129"/>
    <mergeCell ref="C135:H135"/>
    <mergeCell ref="C93:H93"/>
    <mergeCell ref="C94:H94"/>
    <mergeCell ref="C168:H168"/>
    <mergeCell ref="C174:H174"/>
    <mergeCell ref="C162:H162"/>
    <mergeCell ref="C124:H124"/>
    <mergeCell ref="C98:H98"/>
    <mergeCell ref="C142:H142"/>
    <mergeCell ref="C143:H143"/>
    <mergeCell ref="C72:H72"/>
    <mergeCell ref="C89:H89"/>
    <mergeCell ref="P19:R19"/>
    <mergeCell ref="P20:R20"/>
    <mergeCell ref="P21:R21"/>
    <mergeCell ref="P22:R22"/>
    <mergeCell ref="P80:R80"/>
    <mergeCell ref="P81:R81"/>
    <mergeCell ref="P89:R89"/>
    <mergeCell ref="P90:R90"/>
    <mergeCell ref="P91:R91"/>
    <mergeCell ref="P60:R60"/>
    <mergeCell ref="P36:R36"/>
    <mergeCell ref="P34:R34"/>
    <mergeCell ref="P32:R32"/>
    <mergeCell ref="P33:R33"/>
    <mergeCell ref="P35:R35"/>
    <mergeCell ref="P55:R55"/>
    <mergeCell ref="P52:R52"/>
    <mergeCell ref="P43:R43"/>
    <mergeCell ref="P44:R44"/>
    <mergeCell ref="P56:R56"/>
    <mergeCell ref="P49:R49"/>
    <mergeCell ref="P50:R50"/>
    <mergeCell ref="P63:R63"/>
    <mergeCell ref="P27:R27"/>
    <mergeCell ref="C20:H20"/>
    <mergeCell ref="C21:H21"/>
    <mergeCell ref="C22:H22"/>
    <mergeCell ref="P97:R97"/>
    <mergeCell ref="P75:R75"/>
    <mergeCell ref="P76:R76"/>
    <mergeCell ref="P78:R78"/>
    <mergeCell ref="P82:R82"/>
    <mergeCell ref="P88:R88"/>
    <mergeCell ref="C78:H78"/>
    <mergeCell ref="C87:H87"/>
    <mergeCell ref="P93:R93"/>
    <mergeCell ref="P94:R94"/>
    <mergeCell ref="P85:R85"/>
    <mergeCell ref="C86:H86"/>
    <mergeCell ref="C75:H75"/>
    <mergeCell ref="C42:H42"/>
    <mergeCell ref="C43:H43"/>
    <mergeCell ref="C60:H60"/>
    <mergeCell ref="C30:H30"/>
    <mergeCell ref="C52:H52"/>
    <mergeCell ref="C54:H54"/>
    <mergeCell ref="C55:H55"/>
    <mergeCell ref="C40:H40"/>
  </mergeCells>
  <dataValidations count="4">
    <dataValidation type="list" allowBlank="1" showInputMessage="1" showErrorMessage="1" errorTitle="خطا" error="فقط از عبارت های داده شده انتخاب شود." sqref="K159:K160 K72:K76 K49:K53 K65:K68 K70 K41 K24:K29 K55:K63 K17:K18 K79:K101 K170:K174 K103:K122">
      <formula1>$L$5:$L$7</formula1>
    </dataValidation>
    <dataValidation type="list" allowBlank="1" showInputMessage="1" showErrorMessage="1" sqref="K12 K15:K16 K137:K146 K45 K31:K37 K168:K169 K125:K135 K39:K40 K148:K158 K163:K166 K42:K43 K161">
      <formula1>$K$5:$K$6</formula1>
    </dataValidation>
    <dataValidation type="list" allowBlank="1" showInputMessage="1" showErrorMessage="1" errorTitle="خطا" error="فقط از عبارت های داده شده انتخاب شود." sqref="K136 K19:K22">
      <formula1>$K$5:$K$6</formula1>
    </dataValidation>
    <dataValidation type="list" allowBlank="1" showInputMessage="1" showErrorMessage="1" sqref="K46 K44">
      <formula1>$L$5:$L$7</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40"/>
  <sheetViews>
    <sheetView rightToLeft="1" topLeftCell="J124" zoomScale="60" zoomScaleNormal="60" workbookViewId="0">
      <selection activeCell="Q137" sqref="Q137"/>
    </sheetView>
  </sheetViews>
  <sheetFormatPr defaultRowHeight="15"/>
  <cols>
    <col min="2" max="2" width="13.5703125" style="579" customWidth="1"/>
    <col min="3" max="3" width="11.42578125" style="579" customWidth="1"/>
    <col min="4" max="4" width="20" style="579" customWidth="1"/>
    <col min="5" max="10" width="11.42578125" style="579" customWidth="1"/>
    <col min="11" max="11" width="55.42578125" style="579" customWidth="1"/>
    <col min="12" max="12" width="25.140625" style="13" bestFit="1" customWidth="1"/>
    <col min="13" max="13" width="13.85546875" style="13" customWidth="1"/>
    <col min="14" max="14" width="21.85546875" style="520" customWidth="1"/>
    <col min="15" max="15" width="22.42578125" style="520" bestFit="1" customWidth="1"/>
    <col min="16" max="16" width="29.85546875" style="513" customWidth="1"/>
    <col min="17" max="17" width="34.42578125" style="513" customWidth="1"/>
    <col min="18" max="18" width="19.28515625" style="13" customWidth="1"/>
    <col min="19" max="19" width="15.85546875" style="14" bestFit="1" customWidth="1"/>
    <col min="20" max="20" width="21.28515625" style="14" customWidth="1"/>
    <col min="21" max="21" width="15.85546875" bestFit="1" customWidth="1"/>
  </cols>
  <sheetData>
    <row r="1" spans="1:24" ht="16.5" thickBot="1">
      <c r="B1" s="1003" t="s">
        <v>612</v>
      </c>
      <c r="C1" s="1004"/>
      <c r="D1" s="1005"/>
      <c r="L1"/>
      <c r="M1"/>
      <c r="N1" s="513"/>
      <c r="O1" s="513"/>
      <c r="R1"/>
      <c r="S1"/>
      <c r="T1"/>
    </row>
    <row r="2" spans="1:24" ht="40.5" customHeight="1" thickBot="1">
      <c r="N2" s="513"/>
      <c r="O2" s="513"/>
    </row>
    <row r="3" spans="1:24" ht="75" customHeight="1" thickBot="1">
      <c r="B3" s="934" t="s">
        <v>93</v>
      </c>
      <c r="C3" s="935"/>
      <c r="D3" s="935"/>
      <c r="E3" s="935"/>
      <c r="F3" s="935"/>
      <c r="G3" s="935"/>
      <c r="H3" s="935"/>
      <c r="I3" s="935"/>
      <c r="J3" s="935"/>
      <c r="K3" s="936"/>
      <c r="L3" s="154"/>
      <c r="M3" s="11"/>
      <c r="N3" s="513"/>
      <c r="O3" s="513"/>
      <c r="R3"/>
      <c r="T3"/>
    </row>
    <row r="4" spans="1:24" ht="27.75" thickBot="1">
      <c r="B4" s="941" t="s">
        <v>575</v>
      </c>
      <c r="C4" s="942"/>
      <c r="D4" s="942"/>
      <c r="E4" s="942"/>
      <c r="F4" s="942"/>
      <c r="G4" s="942"/>
      <c r="H4" s="942"/>
      <c r="I4" s="942"/>
      <c r="J4" s="942"/>
      <c r="K4" s="943"/>
      <c r="L4" s="154"/>
      <c r="O4" s="513"/>
      <c r="P4" s="530" t="s">
        <v>565</v>
      </c>
      <c r="Q4" s="531" t="s">
        <v>566</v>
      </c>
      <c r="R4" s="199"/>
      <c r="T4"/>
    </row>
    <row r="5" spans="1:24" ht="27.75" thickBot="1">
      <c r="B5" s="941" t="s">
        <v>53</v>
      </c>
      <c r="C5" s="942"/>
      <c r="D5" s="942"/>
      <c r="E5" s="942"/>
      <c r="F5" s="942"/>
      <c r="G5" s="942"/>
      <c r="H5" s="942"/>
      <c r="I5" s="942"/>
      <c r="J5" s="942"/>
      <c r="K5" s="943"/>
      <c r="L5" s="154"/>
      <c r="O5" s="513"/>
      <c r="P5" s="532" t="s">
        <v>232</v>
      </c>
      <c r="Q5" s="533" t="s">
        <v>567</v>
      </c>
      <c r="R5" s="199"/>
      <c r="T5"/>
    </row>
    <row r="6" spans="1:24" ht="27.75" thickBot="1">
      <c r="B6" s="941" t="s">
        <v>117</v>
      </c>
      <c r="C6" s="942"/>
      <c r="D6" s="942"/>
      <c r="E6" s="942"/>
      <c r="F6" s="942"/>
      <c r="G6" s="942"/>
      <c r="H6" s="942"/>
      <c r="I6" s="942"/>
      <c r="J6" s="942"/>
      <c r="K6" s="943"/>
      <c r="L6" s="155"/>
      <c r="O6" s="513"/>
      <c r="P6" s="534" t="s">
        <v>223</v>
      </c>
      <c r="Q6" s="535" t="s">
        <v>568</v>
      </c>
      <c r="R6" s="199"/>
      <c r="S6"/>
      <c r="T6"/>
    </row>
    <row r="7" spans="1:24" ht="27.75" thickBot="1">
      <c r="B7" s="944" t="s">
        <v>55</v>
      </c>
      <c r="C7" s="945"/>
      <c r="D7" s="945"/>
      <c r="E7" s="945"/>
      <c r="F7" s="945"/>
      <c r="G7" s="945"/>
      <c r="H7" s="945"/>
      <c r="I7" s="945"/>
      <c r="J7" s="945"/>
      <c r="K7" s="946"/>
      <c r="N7" s="513"/>
      <c r="O7" s="513"/>
      <c r="P7" s="536"/>
      <c r="Q7" s="531" t="s">
        <v>569</v>
      </c>
    </row>
    <row r="8" spans="1:24" ht="27.75" thickBot="1">
      <c r="B8" s="580"/>
      <c r="C8" s="580"/>
      <c r="D8" s="580"/>
      <c r="E8" s="580"/>
      <c r="F8" s="580"/>
      <c r="G8" s="580"/>
      <c r="H8" s="580"/>
      <c r="I8" s="580"/>
      <c r="J8" s="580"/>
      <c r="K8" s="580"/>
      <c r="N8" s="513"/>
      <c r="O8" s="513"/>
      <c r="Q8" s="535" t="s">
        <v>570</v>
      </c>
    </row>
    <row r="9" spans="1:24" ht="26.25" thickBot="1">
      <c r="P9" s="151"/>
      <c r="Q9" s="6"/>
    </row>
    <row r="10" spans="1:24" ht="197.25" thickBot="1">
      <c r="A10" s="159" t="s">
        <v>71</v>
      </c>
      <c r="B10" s="947" t="s">
        <v>94</v>
      </c>
      <c r="C10" s="948"/>
      <c r="D10" s="948"/>
      <c r="E10" s="948"/>
      <c r="F10" s="948"/>
      <c r="G10" s="948"/>
      <c r="H10" s="948"/>
      <c r="I10" s="948"/>
      <c r="J10" s="948"/>
      <c r="K10" s="949"/>
      <c r="L10" s="223" t="s">
        <v>245</v>
      </c>
      <c r="M10" s="546" t="s">
        <v>5</v>
      </c>
      <c r="N10" s="456" t="s">
        <v>439</v>
      </c>
      <c r="O10" s="222" t="s">
        <v>220</v>
      </c>
      <c r="P10" s="159" t="s">
        <v>231</v>
      </c>
      <c r="Q10" s="159" t="s">
        <v>320</v>
      </c>
      <c r="R10" s="546" t="s">
        <v>517</v>
      </c>
      <c r="S10" s="159" t="s">
        <v>268</v>
      </c>
      <c r="T10" s="158" t="s">
        <v>269</v>
      </c>
      <c r="U10" s="159" t="s">
        <v>274</v>
      </c>
      <c r="V10" s="950" t="s">
        <v>4</v>
      </c>
      <c r="W10" s="951"/>
      <c r="X10" s="952"/>
    </row>
    <row r="11" spans="1:24" ht="56.25" customHeight="1" thickBot="1">
      <c r="A11" s="166"/>
      <c r="B11" s="937" t="s">
        <v>530</v>
      </c>
      <c r="C11" s="938"/>
      <c r="D11" s="938"/>
      <c r="E11" s="938"/>
      <c r="F11" s="938"/>
      <c r="G11" s="938"/>
      <c r="H11" s="938"/>
      <c r="I11" s="938"/>
      <c r="J11" s="938"/>
      <c r="K11" s="939"/>
      <c r="L11" s="167"/>
      <c r="M11" s="168"/>
      <c r="N11" s="512"/>
      <c r="O11" s="512"/>
      <c r="P11" s="512"/>
      <c r="Q11" s="512"/>
      <c r="R11" s="169"/>
      <c r="S11" s="169"/>
      <c r="T11" s="168"/>
      <c r="U11" s="167"/>
      <c r="V11" s="931"/>
      <c r="W11" s="932"/>
      <c r="X11" s="933"/>
    </row>
    <row r="12" spans="1:24" s="26" customFormat="1" ht="54" customHeight="1" thickBot="1">
      <c r="A12" s="166">
        <v>1</v>
      </c>
      <c r="B12" s="953" t="s">
        <v>523</v>
      </c>
      <c r="C12" s="954"/>
      <c r="D12" s="954"/>
      <c r="E12" s="954"/>
      <c r="F12" s="954"/>
      <c r="G12" s="954"/>
      <c r="H12" s="954"/>
      <c r="I12" s="954"/>
      <c r="J12" s="954"/>
      <c r="K12" s="955"/>
      <c r="L12" s="21" t="s">
        <v>522</v>
      </c>
      <c r="M12" s="381">
        <v>10</v>
      </c>
      <c r="N12" s="537" t="str">
        <f>'گام دوم '!$K$18</f>
        <v>ارائه‏شده‏کامل‏یاناقص</v>
      </c>
      <c r="O12" s="537" t="str">
        <f>'گام دوم '!K18</f>
        <v>ارائه‏شده‏کامل‏یاناقص</v>
      </c>
      <c r="P12" s="538" t="s">
        <v>232</v>
      </c>
      <c r="Q12" s="538" t="s">
        <v>566</v>
      </c>
      <c r="R12" s="145">
        <f>IF('گام دوم '!$K$18="درمحیطوجودندارد",0,IF( O12="درمحیطوجودندارد",0,M12))</f>
        <v>10</v>
      </c>
      <c r="S12" s="381"/>
      <c r="T12" s="381"/>
      <c r="U12" s="381"/>
      <c r="V12" s="956"/>
      <c r="W12" s="957"/>
      <c r="X12" s="958"/>
    </row>
    <row r="13" spans="1:24" s="26" customFormat="1" ht="54" customHeight="1" thickBot="1">
      <c r="A13" s="166">
        <v>2</v>
      </c>
      <c r="B13" s="953" t="s">
        <v>564</v>
      </c>
      <c r="C13" s="954"/>
      <c r="D13" s="954"/>
      <c r="E13" s="954"/>
      <c r="F13" s="954"/>
      <c r="G13" s="954"/>
      <c r="H13" s="954"/>
      <c r="I13" s="954"/>
      <c r="J13" s="954"/>
      <c r="K13" s="955"/>
      <c r="L13" s="21" t="s">
        <v>522</v>
      </c>
      <c r="M13" s="381">
        <v>10</v>
      </c>
      <c r="N13" s="537" t="str">
        <f>'گام دوم '!$K$18</f>
        <v>ارائه‏شده‏کامل‏یاناقص</v>
      </c>
      <c r="O13" s="537" t="str">
        <f>'گام دوم '!K18</f>
        <v>ارائه‏شده‏کامل‏یاناقص</v>
      </c>
      <c r="P13" s="538" t="s">
        <v>232</v>
      </c>
      <c r="Q13" s="538" t="s">
        <v>566</v>
      </c>
      <c r="R13" s="145">
        <f>IF('گام دوم '!$K$18="درمحیطوجودندارد",0,IF( O13="درمحیطوجودندارد",0,M13))</f>
        <v>10</v>
      </c>
      <c r="S13" s="381"/>
      <c r="T13" s="381"/>
      <c r="U13" s="381"/>
      <c r="V13" s="956"/>
      <c r="W13" s="957"/>
      <c r="X13" s="958"/>
    </row>
    <row r="14" spans="1:24" s="26" customFormat="1" ht="54" customHeight="1" thickBot="1">
      <c r="A14" s="166">
        <v>3</v>
      </c>
      <c r="B14" s="953" t="s">
        <v>524</v>
      </c>
      <c r="C14" s="954"/>
      <c r="D14" s="954"/>
      <c r="E14" s="954"/>
      <c r="F14" s="954"/>
      <c r="G14" s="954"/>
      <c r="H14" s="954"/>
      <c r="I14" s="954"/>
      <c r="J14" s="954"/>
      <c r="K14" s="955"/>
      <c r="L14" s="21" t="s">
        <v>522</v>
      </c>
      <c r="M14" s="381">
        <v>10</v>
      </c>
      <c r="N14" s="537" t="str">
        <f>'گام دوم '!$K$18</f>
        <v>ارائه‏شده‏کامل‏یاناقص</v>
      </c>
      <c r="O14" s="537" t="str">
        <f>'گام دوم '!K18</f>
        <v>ارائه‏شده‏کامل‏یاناقص</v>
      </c>
      <c r="P14" s="538" t="s">
        <v>232</v>
      </c>
      <c r="Q14" s="538" t="s">
        <v>566</v>
      </c>
      <c r="R14" s="145">
        <f>IF('گام دوم '!$K$18="درمحیطوجودندارد",0,IF( O14="درمحیطوجودندارد",0,M14))</f>
        <v>10</v>
      </c>
      <c r="S14" s="381"/>
      <c r="T14" s="381"/>
      <c r="U14" s="381"/>
      <c r="V14" s="956"/>
      <c r="W14" s="957"/>
      <c r="X14" s="958"/>
    </row>
    <row r="15" spans="1:24" s="26" customFormat="1" ht="54" customHeight="1" thickBot="1">
      <c r="A15" s="166">
        <v>4</v>
      </c>
      <c r="B15" s="953" t="s">
        <v>525</v>
      </c>
      <c r="C15" s="954"/>
      <c r="D15" s="954"/>
      <c r="E15" s="954"/>
      <c r="F15" s="954"/>
      <c r="G15" s="954"/>
      <c r="H15" s="954"/>
      <c r="I15" s="954"/>
      <c r="J15" s="954"/>
      <c r="K15" s="955"/>
      <c r="L15" s="21" t="s">
        <v>522</v>
      </c>
      <c r="M15" s="381">
        <v>10</v>
      </c>
      <c r="N15" s="537" t="str">
        <f>'گام دوم '!$K$21</f>
        <v>ارائه‏شده‏کامل‏یاناقص</v>
      </c>
      <c r="O15" s="537" t="str">
        <f>'گام دوم '!K21</f>
        <v>ارائه‏شده‏کامل‏یاناقص</v>
      </c>
      <c r="P15" s="538" t="s">
        <v>232</v>
      </c>
      <c r="Q15" s="538" t="s">
        <v>566</v>
      </c>
      <c r="R15" s="145">
        <f>IF('گام دوم '!$K$21="درمحیطوجودندارد",0,IF( O15="درمحیطوجودندارد",0,M15))</f>
        <v>10</v>
      </c>
      <c r="S15" s="381"/>
      <c r="T15" s="381"/>
      <c r="U15" s="381"/>
      <c r="V15" s="956"/>
      <c r="W15" s="957"/>
      <c r="X15" s="958"/>
    </row>
    <row r="16" spans="1:24" s="26" customFormat="1" ht="54" customHeight="1" thickBot="1">
      <c r="A16" s="166">
        <v>5</v>
      </c>
      <c r="B16" s="953" t="s">
        <v>526</v>
      </c>
      <c r="C16" s="954"/>
      <c r="D16" s="954"/>
      <c r="E16" s="954"/>
      <c r="F16" s="954"/>
      <c r="G16" s="954"/>
      <c r="H16" s="954"/>
      <c r="I16" s="954"/>
      <c r="J16" s="954"/>
      <c r="K16" s="955"/>
      <c r="L16" s="21" t="s">
        <v>522</v>
      </c>
      <c r="M16" s="381">
        <v>10</v>
      </c>
      <c r="N16" s="537" t="str">
        <f>'گام دوم '!$K$18</f>
        <v>ارائه‏شده‏کامل‏یاناقص</v>
      </c>
      <c r="O16" s="537" t="str">
        <f>'گام دوم '!K18</f>
        <v>ارائه‏شده‏کامل‏یاناقص</v>
      </c>
      <c r="P16" s="538" t="s">
        <v>232</v>
      </c>
      <c r="Q16" s="538" t="s">
        <v>566</v>
      </c>
      <c r="R16" s="145">
        <f>IF('گام دوم '!$K$18="درمحیطوجودندارد",0,IF( O16="درمحیطوجودندارد",0,M16))</f>
        <v>10</v>
      </c>
      <c r="S16" s="381"/>
      <c r="T16" s="381"/>
      <c r="U16" s="381"/>
      <c r="V16" s="956"/>
      <c r="W16" s="957"/>
      <c r="X16" s="958"/>
    </row>
    <row r="17" spans="1:24" s="26" customFormat="1" ht="54" customHeight="1" thickBot="1">
      <c r="A17" s="166">
        <v>6</v>
      </c>
      <c r="B17" s="953" t="s">
        <v>527</v>
      </c>
      <c r="C17" s="954"/>
      <c r="D17" s="954"/>
      <c r="E17" s="954"/>
      <c r="F17" s="954"/>
      <c r="G17" s="954"/>
      <c r="H17" s="954"/>
      <c r="I17" s="954"/>
      <c r="J17" s="954"/>
      <c r="K17" s="955"/>
      <c r="L17" s="21" t="s">
        <v>522</v>
      </c>
      <c r="M17" s="381">
        <v>10</v>
      </c>
      <c r="N17" s="537" t="str">
        <f>'گام دوم '!$K$19</f>
        <v>ارائه‏شده‏کامل‏یاناقص</v>
      </c>
      <c r="O17" s="537" t="str">
        <f>'گام دوم '!K19</f>
        <v>ارائه‏شده‏کامل‏یاناقص</v>
      </c>
      <c r="P17" s="538" t="s">
        <v>232</v>
      </c>
      <c r="Q17" s="538" t="s">
        <v>566</v>
      </c>
      <c r="R17" s="145">
        <f>IF('گام دوم '!$K$18="درمحیطوجودندارد",0,IF( O17="درمحیطوجودندارد",0,M17))</f>
        <v>10</v>
      </c>
      <c r="S17" s="381"/>
      <c r="T17" s="381"/>
      <c r="U17" s="381"/>
      <c r="V17" s="956"/>
      <c r="W17" s="957"/>
      <c r="X17" s="958"/>
    </row>
    <row r="18" spans="1:24" ht="24.75" thickBot="1">
      <c r="A18" s="58"/>
      <c r="B18" s="940" t="s">
        <v>531</v>
      </c>
      <c r="C18" s="903"/>
      <c r="D18" s="903"/>
      <c r="E18" s="903"/>
      <c r="F18" s="903"/>
      <c r="G18" s="903"/>
      <c r="H18" s="903"/>
      <c r="I18" s="903"/>
      <c r="J18" s="903"/>
      <c r="K18" s="904"/>
      <c r="L18" s="58"/>
      <c r="M18" s="44"/>
      <c r="N18" s="506"/>
      <c r="O18" s="506"/>
      <c r="P18" s="539"/>
      <c r="Q18" s="539"/>
      <c r="R18" s="78"/>
      <c r="S18" s="78"/>
      <c r="T18" s="44"/>
      <c r="U18" s="58"/>
      <c r="V18" s="785"/>
      <c r="W18" s="786"/>
      <c r="X18" s="787"/>
    </row>
    <row r="19" spans="1:24" s="26" customFormat="1" ht="29.25" thickBot="1">
      <c r="A19" s="166">
        <v>7</v>
      </c>
      <c r="B19" s="965" t="s">
        <v>634</v>
      </c>
      <c r="C19" s="966"/>
      <c r="D19" s="966"/>
      <c r="E19" s="966"/>
      <c r="F19" s="966"/>
      <c r="G19" s="966"/>
      <c r="H19" s="966"/>
      <c r="I19" s="966"/>
      <c r="J19" s="966"/>
      <c r="K19" s="967"/>
      <c r="L19" s="21" t="s">
        <v>478</v>
      </c>
      <c r="M19" s="381">
        <v>10</v>
      </c>
      <c r="N19" s="537" t="str">
        <f>'گام دوم '!$K$49</f>
        <v>ارائه‏شده‏کامل‏یاناقص</v>
      </c>
      <c r="O19" s="537" t="str">
        <f>'گام دوم '!K49</f>
        <v>ارائه‏شده‏کامل‏یاناقص</v>
      </c>
      <c r="P19" s="538" t="s">
        <v>232</v>
      </c>
      <c r="Q19" s="538" t="s">
        <v>567</v>
      </c>
      <c r="R19" s="145">
        <f>IF('گام دوم '!$K$49="درمحیطوجودندارد",0,IF( O19="درمحیطوجودندارد",0,M19))</f>
        <v>10</v>
      </c>
      <c r="S19" s="381"/>
      <c r="T19" s="381"/>
      <c r="U19" s="381"/>
      <c r="V19" s="956"/>
      <c r="W19" s="957"/>
      <c r="X19" s="958"/>
    </row>
    <row r="20" spans="1:24" ht="29.25" thickBot="1">
      <c r="A20" s="166">
        <v>8</v>
      </c>
      <c r="B20" s="872" t="s">
        <v>18</v>
      </c>
      <c r="C20" s="873"/>
      <c r="D20" s="873"/>
      <c r="E20" s="873"/>
      <c r="F20" s="873"/>
      <c r="G20" s="873"/>
      <c r="H20" s="873"/>
      <c r="I20" s="873"/>
      <c r="J20" s="873"/>
      <c r="K20" s="874"/>
      <c r="L20" s="21" t="s">
        <v>478</v>
      </c>
      <c r="M20" s="146">
        <v>10</v>
      </c>
      <c r="N20" s="537" t="str">
        <f>'گام دوم '!$K$50</f>
        <v>ارائه‏شده‏کامل‏یاناقص</v>
      </c>
      <c r="O20" s="514" t="str">
        <f>'گام دوم '!K50</f>
        <v>ارائه‏شده‏کامل‏یاناقص</v>
      </c>
      <c r="P20" s="538" t="s">
        <v>232</v>
      </c>
      <c r="Q20" s="538" t="s">
        <v>567</v>
      </c>
      <c r="R20" s="145">
        <f>IF('گام دوم '!$K$50="درمحیطوجودندارد",0,IF( O20="درمحیطوجودندارد",0,M20))</f>
        <v>10</v>
      </c>
      <c r="S20" s="146"/>
      <c r="T20" s="146"/>
      <c r="U20" s="146"/>
      <c r="V20" s="865"/>
      <c r="W20" s="630"/>
      <c r="X20" s="631"/>
    </row>
    <row r="21" spans="1:24" ht="29.25" thickBot="1">
      <c r="A21" s="166">
        <v>9</v>
      </c>
      <c r="B21" s="872" t="s">
        <v>19</v>
      </c>
      <c r="C21" s="873"/>
      <c r="D21" s="873"/>
      <c r="E21" s="873"/>
      <c r="F21" s="873"/>
      <c r="G21" s="873"/>
      <c r="H21" s="873"/>
      <c r="I21" s="873"/>
      <c r="J21" s="873"/>
      <c r="K21" s="874"/>
      <c r="L21" s="21" t="s">
        <v>478</v>
      </c>
      <c r="M21" s="146">
        <v>5</v>
      </c>
      <c r="N21" s="537" t="str">
        <f>'گام دوم '!$K$51</f>
        <v>ارائه‏شده‏کامل‏یاناقص</v>
      </c>
      <c r="O21" s="514" t="str">
        <f>'گام دوم '!K51</f>
        <v>ارائه‏شده‏کامل‏یاناقص</v>
      </c>
      <c r="P21" s="538" t="s">
        <v>232</v>
      </c>
      <c r="Q21" s="538" t="s">
        <v>567</v>
      </c>
      <c r="R21" s="145">
        <f>IF('گام دوم '!$K$51="درمحیطوجودندارد",0,IF( O21="درمحیطوجودندارد",0,M21))</f>
        <v>5</v>
      </c>
      <c r="S21" s="146"/>
      <c r="T21" s="146"/>
      <c r="U21" s="146"/>
      <c r="V21" s="865"/>
      <c r="W21" s="630"/>
      <c r="X21" s="631"/>
    </row>
    <row r="22" spans="1:24" ht="29.25" thickBot="1">
      <c r="A22" s="166">
        <v>10</v>
      </c>
      <c r="B22" s="921" t="s">
        <v>20</v>
      </c>
      <c r="C22" s="922"/>
      <c r="D22" s="922"/>
      <c r="E22" s="922"/>
      <c r="F22" s="922"/>
      <c r="G22" s="922"/>
      <c r="H22" s="922"/>
      <c r="I22" s="922"/>
      <c r="J22" s="922"/>
      <c r="K22" s="923"/>
      <c r="L22" s="21" t="s">
        <v>478</v>
      </c>
      <c r="M22" s="146">
        <v>10</v>
      </c>
      <c r="N22" s="537" t="str">
        <f>'گام دوم '!$K$52</f>
        <v>ارائه‏شده‏کامل‏یاناقص</v>
      </c>
      <c r="O22" s="514" t="str">
        <f>'گام دوم '!K52</f>
        <v>ارائه‏شده‏کامل‏یاناقص</v>
      </c>
      <c r="P22" s="538" t="s">
        <v>232</v>
      </c>
      <c r="Q22" s="538" t="s">
        <v>567</v>
      </c>
      <c r="R22" s="145">
        <f>IF('گام دوم '!$K$52="درمحیطوجودندارد",0,IF( O22="درمحیطوجودندارد",0,M22))</f>
        <v>10</v>
      </c>
      <c r="S22" s="146"/>
      <c r="T22" s="146"/>
      <c r="U22" s="146"/>
      <c r="V22" s="865"/>
      <c r="W22" s="630"/>
      <c r="X22" s="631"/>
    </row>
    <row r="23" spans="1:24" ht="29.25" thickBot="1">
      <c r="A23" s="166">
        <v>11</v>
      </c>
      <c r="B23" s="959" t="s">
        <v>118</v>
      </c>
      <c r="C23" s="960"/>
      <c r="D23" s="960"/>
      <c r="E23" s="960"/>
      <c r="F23" s="960"/>
      <c r="G23" s="960"/>
      <c r="H23" s="960"/>
      <c r="I23" s="960"/>
      <c r="J23" s="960"/>
      <c r="K23" s="961"/>
      <c r="L23" s="21" t="s">
        <v>478</v>
      </c>
      <c r="M23" s="146">
        <v>10</v>
      </c>
      <c r="N23" s="537" t="str">
        <f>'گام دوم '!$K$53</f>
        <v>ارائه‏نشده</v>
      </c>
      <c r="O23" s="514" t="str">
        <f>'گام دوم '!K53</f>
        <v>ارائه‏نشده</v>
      </c>
      <c r="P23" s="538" t="s">
        <v>223</v>
      </c>
      <c r="Q23" s="538" t="s">
        <v>567</v>
      </c>
      <c r="R23" s="145">
        <f>IF('گام دوم '!$K$53="درمحیطوجودندارد",0,IF( O23="درمحیطوجودندارد",0,M23))</f>
        <v>10</v>
      </c>
      <c r="S23" s="146"/>
      <c r="T23" s="146"/>
      <c r="U23" s="146"/>
      <c r="V23" s="893"/>
      <c r="W23" s="894"/>
      <c r="X23" s="895"/>
    </row>
    <row r="24" spans="1:24" ht="24.75" thickBot="1">
      <c r="A24" s="58"/>
      <c r="B24" s="940" t="s">
        <v>533</v>
      </c>
      <c r="C24" s="903"/>
      <c r="D24" s="903"/>
      <c r="E24" s="903"/>
      <c r="F24" s="903"/>
      <c r="G24" s="903"/>
      <c r="H24" s="903"/>
      <c r="I24" s="903"/>
      <c r="J24" s="903"/>
      <c r="K24" s="904"/>
      <c r="L24" s="58"/>
      <c r="M24" s="44"/>
      <c r="N24" s="572"/>
      <c r="O24" s="572"/>
      <c r="P24" s="539"/>
      <c r="Q24" s="539"/>
      <c r="R24" s="78"/>
      <c r="S24" s="78"/>
      <c r="T24" s="44"/>
      <c r="U24" s="58"/>
      <c r="V24" s="785"/>
      <c r="W24" s="786"/>
      <c r="X24" s="787"/>
    </row>
    <row r="25" spans="1:24" ht="29.25" thickBot="1">
      <c r="A25" s="166">
        <v>12</v>
      </c>
      <c r="B25" s="913" t="s">
        <v>21</v>
      </c>
      <c r="C25" s="914"/>
      <c r="D25" s="914"/>
      <c r="E25" s="914"/>
      <c r="F25" s="914"/>
      <c r="G25" s="914"/>
      <c r="H25" s="914"/>
      <c r="I25" s="914"/>
      <c r="J25" s="914"/>
      <c r="K25" s="915"/>
      <c r="L25" s="184" t="s">
        <v>350</v>
      </c>
      <c r="M25" s="146">
        <v>10</v>
      </c>
      <c r="N25" s="537" t="str">
        <f>'گام دوم '!$K$55</f>
        <v>ارائه‏شده‏کامل‏یاناقص</v>
      </c>
      <c r="O25" s="514" t="str">
        <f>'گام دوم '!K55</f>
        <v>ارائه‏شده‏کامل‏یاناقص</v>
      </c>
      <c r="P25" s="538" t="s">
        <v>232</v>
      </c>
      <c r="Q25" s="538" t="s">
        <v>569</v>
      </c>
      <c r="R25" s="145">
        <f>IF('گام دوم '!$K$55="درمحیطوجودندارد",0,IF( O25="درمحیطوجودندارد",0,M25))</f>
        <v>10</v>
      </c>
      <c r="S25" s="146"/>
      <c r="T25" s="146"/>
      <c r="U25" s="146"/>
      <c r="V25" s="696"/>
      <c r="W25" s="697"/>
      <c r="X25" s="698"/>
    </row>
    <row r="26" spans="1:24" ht="29.25" thickBot="1">
      <c r="A26" s="166">
        <v>13</v>
      </c>
      <c r="B26" s="872" t="s">
        <v>22</v>
      </c>
      <c r="C26" s="873"/>
      <c r="D26" s="873"/>
      <c r="E26" s="873"/>
      <c r="F26" s="873"/>
      <c r="G26" s="873"/>
      <c r="H26" s="873"/>
      <c r="I26" s="873"/>
      <c r="J26" s="873"/>
      <c r="K26" s="874"/>
      <c r="L26" s="184" t="s">
        <v>350</v>
      </c>
      <c r="M26" s="146">
        <v>5</v>
      </c>
      <c r="N26" s="537" t="str">
        <f>'گام دوم '!$K$56</f>
        <v>ارائه‏شده‏کامل‏یاناقص</v>
      </c>
      <c r="O26" s="514" t="str">
        <f>'گام دوم '!K56</f>
        <v>ارائه‏شده‏کامل‏یاناقص</v>
      </c>
      <c r="P26" s="538" t="s">
        <v>232</v>
      </c>
      <c r="Q26" s="538" t="s">
        <v>569</v>
      </c>
      <c r="R26" s="145">
        <f>IF('گام دوم '!$K$56="درمحیطوجودندارد",0,IF( O26="درمحیطوجودندارد",0,M26))</f>
        <v>5</v>
      </c>
      <c r="S26" s="146"/>
      <c r="T26" s="146"/>
      <c r="U26" s="146"/>
      <c r="V26" s="865"/>
      <c r="W26" s="630"/>
      <c r="X26" s="631"/>
    </row>
    <row r="27" spans="1:24" ht="29.25" thickBot="1">
      <c r="A27" s="166">
        <v>14</v>
      </c>
      <c r="B27" s="872" t="s">
        <v>453</v>
      </c>
      <c r="C27" s="873"/>
      <c r="D27" s="873"/>
      <c r="E27" s="873"/>
      <c r="F27" s="873"/>
      <c r="G27" s="873"/>
      <c r="H27" s="873"/>
      <c r="I27" s="873"/>
      <c r="J27" s="873"/>
      <c r="K27" s="874"/>
      <c r="L27" s="184" t="s">
        <v>350</v>
      </c>
      <c r="M27" s="146">
        <v>2</v>
      </c>
      <c r="N27" s="537" t="str">
        <f>'گام دوم '!$K$57</f>
        <v>ارائه‏شده‏کامل‏یاناقص</v>
      </c>
      <c r="O27" s="514" t="str">
        <f>'گام دوم '!K57</f>
        <v>ارائه‏شده‏کامل‏یاناقص</v>
      </c>
      <c r="P27" s="538" t="s">
        <v>232</v>
      </c>
      <c r="Q27" s="538" t="s">
        <v>569</v>
      </c>
      <c r="R27" s="145">
        <f>IF('گام دوم '!$K$57="درمحیطوجودندارد",0,IF( O27="درمحیطوجودندارد",0,M27))</f>
        <v>2</v>
      </c>
      <c r="S27" s="146"/>
      <c r="T27" s="146"/>
      <c r="U27" s="146"/>
      <c r="V27" s="865"/>
      <c r="W27" s="630"/>
      <c r="X27" s="631"/>
    </row>
    <row r="28" spans="1:24" ht="29.25" thickBot="1">
      <c r="A28" s="166">
        <v>15</v>
      </c>
      <c r="B28" s="872" t="s">
        <v>529</v>
      </c>
      <c r="C28" s="873"/>
      <c r="D28" s="873"/>
      <c r="E28" s="873"/>
      <c r="F28" s="873"/>
      <c r="G28" s="873"/>
      <c r="H28" s="873"/>
      <c r="I28" s="873"/>
      <c r="J28" s="873"/>
      <c r="K28" s="874"/>
      <c r="L28" s="184" t="s">
        <v>350</v>
      </c>
      <c r="M28" s="146">
        <v>2</v>
      </c>
      <c r="N28" s="537" t="str">
        <f>'گام دوم '!$K$58</f>
        <v>ارائه‏شده‏کامل‏یاناقص</v>
      </c>
      <c r="O28" s="514" t="str">
        <f>'گام دوم '!K58</f>
        <v>ارائه‏شده‏کامل‏یاناقص</v>
      </c>
      <c r="P28" s="538" t="s">
        <v>232</v>
      </c>
      <c r="Q28" s="538" t="s">
        <v>569</v>
      </c>
      <c r="R28" s="145">
        <f>IF('گام دوم '!$K$58="درمحیطوجودندارد",0,IF( O28="درمحیطوجودندارد",0,M28))</f>
        <v>2</v>
      </c>
      <c r="S28" s="146"/>
      <c r="T28" s="146"/>
      <c r="U28" s="146"/>
      <c r="V28" s="865"/>
      <c r="W28" s="630"/>
      <c r="X28" s="631"/>
    </row>
    <row r="29" spans="1:24" ht="29.25" thickBot="1">
      <c r="A29" s="166">
        <v>16</v>
      </c>
      <c r="B29" s="872" t="s">
        <v>452</v>
      </c>
      <c r="C29" s="873"/>
      <c r="D29" s="873"/>
      <c r="E29" s="873"/>
      <c r="F29" s="873"/>
      <c r="G29" s="873"/>
      <c r="H29" s="873"/>
      <c r="I29" s="873"/>
      <c r="J29" s="873"/>
      <c r="K29" s="874"/>
      <c r="L29" s="184" t="s">
        <v>350</v>
      </c>
      <c r="M29" s="146">
        <v>2</v>
      </c>
      <c r="N29" s="537" t="str">
        <f>'گام دوم '!$K$59</f>
        <v>ارائه‏شده‏کامل‏یاناقص</v>
      </c>
      <c r="O29" s="514" t="str">
        <f>'گام دوم '!K59</f>
        <v>ارائه‏شده‏کامل‏یاناقص</v>
      </c>
      <c r="P29" s="538" t="s">
        <v>232</v>
      </c>
      <c r="Q29" s="538" t="s">
        <v>569</v>
      </c>
      <c r="R29" s="145">
        <f>IF('گام دوم '!$K$58="درمحیطوجودندارد",0,IF( O29="درمحیطوجودندارد",0,M29))</f>
        <v>2</v>
      </c>
      <c r="S29" s="146"/>
      <c r="T29" s="146"/>
      <c r="U29" s="146"/>
      <c r="V29" s="865"/>
      <c r="W29" s="630"/>
      <c r="X29" s="631"/>
    </row>
    <row r="30" spans="1:24" ht="29.25" thickBot="1">
      <c r="A30" s="166">
        <v>17</v>
      </c>
      <c r="B30" s="872" t="s">
        <v>451</v>
      </c>
      <c r="C30" s="873"/>
      <c r="D30" s="873"/>
      <c r="E30" s="873"/>
      <c r="F30" s="873"/>
      <c r="G30" s="873"/>
      <c r="H30" s="873"/>
      <c r="I30" s="873"/>
      <c r="J30" s="873"/>
      <c r="K30" s="874"/>
      <c r="L30" s="184" t="s">
        <v>350</v>
      </c>
      <c r="M30" s="146">
        <v>2</v>
      </c>
      <c r="N30" s="537" t="str">
        <f>'گام دوم '!$K$60</f>
        <v>ارائه‏شده‏کامل‏یاناقص</v>
      </c>
      <c r="O30" s="514" t="str">
        <f>'گام دوم '!K60</f>
        <v>ارائه‏شده‏کامل‏یاناقص</v>
      </c>
      <c r="P30" s="538" t="s">
        <v>232</v>
      </c>
      <c r="Q30" s="538" t="s">
        <v>569</v>
      </c>
      <c r="R30" s="145">
        <f>IF('گام دوم '!$K$60="درمحیطوجودندارد",0,IF( O30="درمحیطوجودندارد",0,M30))</f>
        <v>2</v>
      </c>
      <c r="S30" s="146"/>
      <c r="T30" s="146"/>
      <c r="U30" s="146"/>
      <c r="V30" s="865"/>
      <c r="W30" s="630"/>
      <c r="X30" s="631"/>
    </row>
    <row r="31" spans="1:24" ht="29.25" thickBot="1">
      <c r="A31" s="166">
        <v>18</v>
      </c>
      <c r="B31" s="971" t="s">
        <v>614</v>
      </c>
      <c r="C31" s="972"/>
      <c r="D31" s="972"/>
      <c r="E31" s="972"/>
      <c r="F31" s="972"/>
      <c r="G31" s="972"/>
      <c r="H31" s="972"/>
      <c r="I31" s="972"/>
      <c r="J31" s="972"/>
      <c r="K31" s="973"/>
      <c r="L31" s="184" t="s">
        <v>246</v>
      </c>
      <c r="M31" s="146">
        <v>5</v>
      </c>
      <c r="N31" s="537" t="str">
        <f>'گام دوم '!$K$61</f>
        <v>ارائه‏شده‏کامل‏یاناقص</v>
      </c>
      <c r="O31" s="514" t="str">
        <f>'گام دوم '!K61</f>
        <v>ارائه‏شده‏کامل‏یاناقص</v>
      </c>
      <c r="P31" s="538" t="s">
        <v>232</v>
      </c>
      <c r="Q31" s="538" t="s">
        <v>569</v>
      </c>
      <c r="R31" s="145">
        <f>IF('گام دوم '!$K$61="درمحیطوجودندارد",0,IF( O31="درمحیطوجودندارد",0,M31))</f>
        <v>5</v>
      </c>
      <c r="S31" s="146"/>
      <c r="T31" s="146"/>
      <c r="U31" s="146"/>
      <c r="V31" s="865"/>
      <c r="W31" s="630"/>
      <c r="X31" s="631"/>
    </row>
    <row r="32" spans="1:24" ht="29.25" thickBot="1">
      <c r="A32" s="166">
        <v>19</v>
      </c>
      <c r="B32" s="872" t="s">
        <v>135</v>
      </c>
      <c r="C32" s="873"/>
      <c r="D32" s="873"/>
      <c r="E32" s="873"/>
      <c r="F32" s="873"/>
      <c r="G32" s="873"/>
      <c r="H32" s="873"/>
      <c r="I32" s="873"/>
      <c r="J32" s="873"/>
      <c r="K32" s="874"/>
      <c r="L32" s="184" t="s">
        <v>350</v>
      </c>
      <c r="M32" s="146">
        <v>5</v>
      </c>
      <c r="N32" s="537" t="str">
        <f>'گام دوم '!$K$62</f>
        <v>ارائه‏شده‏کامل‏یاناقص</v>
      </c>
      <c r="O32" s="514" t="str">
        <f>'گام دوم '!K62</f>
        <v>ارائه‏شده‏کامل‏یاناقص</v>
      </c>
      <c r="P32" s="538" t="s">
        <v>232</v>
      </c>
      <c r="Q32" s="538" t="s">
        <v>569</v>
      </c>
      <c r="R32" s="145">
        <f>IF('گام دوم '!$K$62="درمحیطوجودندارد",0,IF( O32="درمحیطوجودندارد",0,M32))</f>
        <v>5</v>
      </c>
      <c r="S32" s="146"/>
      <c r="T32" s="146"/>
      <c r="U32" s="146"/>
      <c r="V32" s="865"/>
      <c r="W32" s="630"/>
      <c r="X32" s="631"/>
    </row>
    <row r="33" spans="1:24" ht="29.25" thickBot="1">
      <c r="A33" s="166">
        <v>20</v>
      </c>
      <c r="B33" s="959" t="s">
        <v>635</v>
      </c>
      <c r="C33" s="960"/>
      <c r="D33" s="960"/>
      <c r="E33" s="960"/>
      <c r="F33" s="960"/>
      <c r="G33" s="960"/>
      <c r="H33" s="960"/>
      <c r="I33" s="960"/>
      <c r="J33" s="960"/>
      <c r="K33" s="961"/>
      <c r="L33" s="184" t="s">
        <v>478</v>
      </c>
      <c r="M33" s="146">
        <v>10</v>
      </c>
      <c r="N33" s="537" t="str">
        <f>'گام دوم '!$K$63</f>
        <v>ارائه‏شده‏کامل‏یاناقص</v>
      </c>
      <c r="O33" s="514" t="str">
        <f>'گام دوم '!K63</f>
        <v>ارائه‏شده‏کامل‏یاناقص</v>
      </c>
      <c r="P33" s="538" t="s">
        <v>232</v>
      </c>
      <c r="Q33" s="538" t="s">
        <v>569</v>
      </c>
      <c r="R33" s="145">
        <f>IF('گام دوم '!$K$63="درمحیطوجودندارد",0,IF( O33="درمحیطوجودندارد",0,M33))</f>
        <v>10</v>
      </c>
      <c r="S33" s="146"/>
      <c r="T33" s="146"/>
      <c r="U33" s="146"/>
      <c r="V33" s="888"/>
      <c r="W33" s="889"/>
      <c r="X33" s="890"/>
    </row>
    <row r="34" spans="1:24" ht="24.75" thickBot="1">
      <c r="A34" s="58"/>
      <c r="B34" s="940" t="s">
        <v>534</v>
      </c>
      <c r="C34" s="903"/>
      <c r="D34" s="903"/>
      <c r="E34" s="903"/>
      <c r="F34" s="903"/>
      <c r="G34" s="903"/>
      <c r="H34" s="903"/>
      <c r="I34" s="903"/>
      <c r="J34" s="903"/>
      <c r="K34" s="904"/>
      <c r="L34" s="58"/>
      <c r="M34" s="44"/>
      <c r="N34" s="572"/>
      <c r="O34" s="572"/>
      <c r="P34" s="539"/>
      <c r="Q34" s="539"/>
      <c r="R34" s="78"/>
      <c r="S34" s="78"/>
      <c r="T34" s="44"/>
      <c r="U34" s="58"/>
      <c r="V34" s="785"/>
      <c r="W34" s="786"/>
      <c r="X34" s="787"/>
    </row>
    <row r="35" spans="1:24" ht="29.25" thickBot="1">
      <c r="A35" s="166">
        <v>21</v>
      </c>
      <c r="B35" s="962" t="s">
        <v>26</v>
      </c>
      <c r="C35" s="963"/>
      <c r="D35" s="963"/>
      <c r="E35" s="963"/>
      <c r="F35" s="963"/>
      <c r="G35" s="963"/>
      <c r="H35" s="963"/>
      <c r="I35" s="963"/>
      <c r="J35" s="963"/>
      <c r="K35" s="964"/>
      <c r="L35" s="184" t="s">
        <v>355</v>
      </c>
      <c r="M35" s="146">
        <v>5</v>
      </c>
      <c r="N35" s="537" t="str">
        <f>'گام دوم '!$K$65</f>
        <v>ارائه‏شده‏کامل‏یاناقص</v>
      </c>
      <c r="O35" s="514" t="str">
        <f>'گام دوم '!K65</f>
        <v>ارائه‏شده‏کامل‏یاناقص</v>
      </c>
      <c r="P35" s="538" t="s">
        <v>232</v>
      </c>
      <c r="Q35" s="538" t="s">
        <v>569</v>
      </c>
      <c r="R35" s="145">
        <f>IF('گام دوم '!$K$65="درمحیطوجودندارد",0,IF( O35="درمحیطوجودندارد",0,M35))</f>
        <v>5</v>
      </c>
      <c r="S35" s="146"/>
      <c r="T35" s="98"/>
      <c r="U35" s="33"/>
      <c r="V35" s="696"/>
      <c r="W35" s="697"/>
      <c r="X35" s="698"/>
    </row>
    <row r="36" spans="1:24" ht="29.25" thickBot="1">
      <c r="A36" s="166">
        <v>22</v>
      </c>
      <c r="B36" s="872" t="s">
        <v>27</v>
      </c>
      <c r="C36" s="873"/>
      <c r="D36" s="873"/>
      <c r="E36" s="873"/>
      <c r="F36" s="873"/>
      <c r="G36" s="873"/>
      <c r="H36" s="873"/>
      <c r="I36" s="873"/>
      <c r="J36" s="873"/>
      <c r="K36" s="874"/>
      <c r="L36" s="184" t="s">
        <v>480</v>
      </c>
      <c r="M36" s="146">
        <v>10</v>
      </c>
      <c r="N36" s="537" t="str">
        <f>'گام دوم '!$K$66</f>
        <v>ارائه‏شده‏کامل‏یاناقص</v>
      </c>
      <c r="O36" s="514" t="str">
        <f>'گام دوم '!K66</f>
        <v>ارائه‏شده‏کامل‏یاناقص</v>
      </c>
      <c r="P36" s="538" t="s">
        <v>232</v>
      </c>
      <c r="Q36" s="538" t="s">
        <v>569</v>
      </c>
      <c r="R36" s="145">
        <f>IF('گام دوم '!$K$66="درمحیطوجودندارد",0,IF( O36="درمحیطوجودندارد",0,M36))</f>
        <v>10</v>
      </c>
      <c r="S36" s="146"/>
      <c r="T36" s="96"/>
      <c r="U36" s="31"/>
      <c r="V36" s="865"/>
      <c r="W36" s="630"/>
      <c r="X36" s="631"/>
    </row>
    <row r="37" spans="1:24" ht="29.25" thickBot="1">
      <c r="A37" s="166">
        <v>23</v>
      </c>
      <c r="B37" s="872" t="s">
        <v>28</v>
      </c>
      <c r="C37" s="873"/>
      <c r="D37" s="873"/>
      <c r="E37" s="873"/>
      <c r="F37" s="873"/>
      <c r="G37" s="873"/>
      <c r="H37" s="873"/>
      <c r="I37" s="873"/>
      <c r="J37" s="873"/>
      <c r="K37" s="874"/>
      <c r="L37" s="184" t="s">
        <v>480</v>
      </c>
      <c r="M37" s="146">
        <v>10</v>
      </c>
      <c r="N37" s="537" t="str">
        <f>'گام دوم '!$K$67</f>
        <v>ارائه‏شده‏کامل‏یاناقص</v>
      </c>
      <c r="O37" s="514" t="str">
        <f>'گام دوم '!K67</f>
        <v>ارائه‏شده‏کامل‏یاناقص</v>
      </c>
      <c r="P37" s="538" t="s">
        <v>232</v>
      </c>
      <c r="Q37" s="538" t="s">
        <v>569</v>
      </c>
      <c r="R37" s="145">
        <f>IF('گام دوم '!$K$67="درمحیطوجودندارد",0,IF( O37="درمحیطوجودندارد",0,M37))</f>
        <v>10</v>
      </c>
      <c r="S37" s="146"/>
      <c r="T37" s="100"/>
      <c r="U37" s="31"/>
      <c r="V37" s="865"/>
      <c r="W37" s="630"/>
      <c r="X37" s="631"/>
    </row>
    <row r="38" spans="1:24" ht="29.25" thickBot="1">
      <c r="A38" s="166">
        <v>24</v>
      </c>
      <c r="B38" s="905" t="s">
        <v>29</v>
      </c>
      <c r="C38" s="906"/>
      <c r="D38" s="906"/>
      <c r="E38" s="906"/>
      <c r="F38" s="906"/>
      <c r="G38" s="906"/>
      <c r="H38" s="906"/>
      <c r="I38" s="906"/>
      <c r="J38" s="906"/>
      <c r="K38" s="907"/>
      <c r="L38" s="184" t="s">
        <v>480</v>
      </c>
      <c r="M38" s="146">
        <v>10</v>
      </c>
      <c r="N38" s="537" t="str">
        <f>'گام دوم '!$K$68</f>
        <v>ارائه‏شده‏کامل‏یاناقص</v>
      </c>
      <c r="O38" s="514" t="str">
        <f>'گام دوم '!K68</f>
        <v>ارائه‏شده‏کامل‏یاناقص</v>
      </c>
      <c r="P38" s="538" t="s">
        <v>232</v>
      </c>
      <c r="Q38" s="538" t="s">
        <v>569</v>
      </c>
      <c r="R38" s="145">
        <f>IF('گام دوم '!$K$68="درمحیطوجودندارد",0,IF( O38="درمحیطوجودندارد",0,M38))</f>
        <v>10</v>
      </c>
      <c r="S38" s="146"/>
      <c r="T38" s="101"/>
      <c r="U38" s="39"/>
      <c r="V38" s="888"/>
      <c r="W38" s="889"/>
      <c r="X38" s="890"/>
    </row>
    <row r="39" spans="1:24" ht="24.75" thickBot="1">
      <c r="A39" s="58"/>
      <c r="B39" s="940" t="s">
        <v>532</v>
      </c>
      <c r="C39" s="903"/>
      <c r="D39" s="903"/>
      <c r="E39" s="903"/>
      <c r="F39" s="903"/>
      <c r="G39" s="903"/>
      <c r="H39" s="903"/>
      <c r="I39" s="903"/>
      <c r="J39" s="903"/>
      <c r="K39" s="904"/>
      <c r="L39" s="58"/>
      <c r="M39" s="44"/>
      <c r="N39" s="572"/>
      <c r="O39" s="572"/>
      <c r="P39" s="539"/>
      <c r="Q39" s="539"/>
      <c r="R39" s="78"/>
      <c r="S39" s="78"/>
      <c r="T39" s="44"/>
      <c r="U39" s="58"/>
      <c r="V39" s="785"/>
      <c r="W39" s="786"/>
      <c r="X39" s="787"/>
    </row>
    <row r="40" spans="1:24" ht="29.25" thickBot="1">
      <c r="A40" s="166">
        <v>25</v>
      </c>
      <c r="B40" s="974" t="s">
        <v>30</v>
      </c>
      <c r="C40" s="975"/>
      <c r="D40" s="975"/>
      <c r="E40" s="975"/>
      <c r="F40" s="975"/>
      <c r="G40" s="975"/>
      <c r="H40" s="975"/>
      <c r="I40" s="975"/>
      <c r="J40" s="975"/>
      <c r="K40" s="976"/>
      <c r="L40" s="29" t="s">
        <v>481</v>
      </c>
      <c r="M40" s="80">
        <v>10</v>
      </c>
      <c r="N40" s="537" t="str">
        <f>'گام دوم '!$K$70</f>
        <v>ارائه‏شده‏کامل‏یاناقص</v>
      </c>
      <c r="O40" s="514" t="str">
        <f>'گام دوم '!K70</f>
        <v>ارائه‏شده‏کامل‏یاناقص</v>
      </c>
      <c r="P40" s="538" t="s">
        <v>232</v>
      </c>
      <c r="Q40" s="538" t="s">
        <v>569</v>
      </c>
      <c r="R40" s="145">
        <f>IF('گام دوم '!$K$70="درمحیطوجودندارد",0,IF( O40="درمحیطوجودندارد",0,M40))</f>
        <v>10</v>
      </c>
      <c r="S40" s="146"/>
      <c r="T40" s="59"/>
      <c r="U40" s="16"/>
      <c r="V40" s="627"/>
      <c r="W40" s="628"/>
      <c r="X40" s="629"/>
    </row>
    <row r="41" spans="1:24" ht="24.75" thickBot="1">
      <c r="A41" s="58"/>
      <c r="B41" s="940" t="s">
        <v>599</v>
      </c>
      <c r="C41" s="903"/>
      <c r="D41" s="903"/>
      <c r="E41" s="903"/>
      <c r="F41" s="903"/>
      <c r="G41" s="903"/>
      <c r="H41" s="903"/>
      <c r="I41" s="903"/>
      <c r="J41" s="903"/>
      <c r="K41" s="904"/>
      <c r="L41" s="58"/>
      <c r="M41" s="44"/>
      <c r="N41" s="572"/>
      <c r="O41" s="572"/>
      <c r="P41" s="539"/>
      <c r="Q41" s="539"/>
      <c r="R41" s="78"/>
      <c r="S41" s="78"/>
      <c r="T41" s="44"/>
      <c r="U41" s="58"/>
      <c r="V41" s="785"/>
      <c r="W41" s="786"/>
      <c r="X41" s="787"/>
    </row>
    <row r="42" spans="1:24" ht="29.25" thickBot="1">
      <c r="A42" s="166">
        <v>26</v>
      </c>
      <c r="B42" s="968" t="s">
        <v>31</v>
      </c>
      <c r="C42" s="969"/>
      <c r="D42" s="969"/>
      <c r="E42" s="969"/>
      <c r="F42" s="969"/>
      <c r="G42" s="969"/>
      <c r="H42" s="969"/>
      <c r="I42" s="969"/>
      <c r="J42" s="969"/>
      <c r="K42" s="970"/>
      <c r="L42" s="153" t="s">
        <v>482</v>
      </c>
      <c r="M42" s="146">
        <v>10</v>
      </c>
      <c r="N42" s="537" t="str">
        <f>'گام دوم '!$K$72</f>
        <v>ارائه‏شده‏کامل‏یاناقص</v>
      </c>
      <c r="O42" s="514" t="str">
        <f>'گام دوم '!K72</f>
        <v>ارائه‏شده‏کامل‏یاناقص</v>
      </c>
      <c r="P42" s="538" t="s">
        <v>232</v>
      </c>
      <c r="Q42" s="538" t="s">
        <v>569</v>
      </c>
      <c r="R42" s="145">
        <f>IF('گام دوم '!$K$72="درمحیطوجودندارد",0,IF( O42="درمحیطوجودندارد",0,M42))</f>
        <v>10</v>
      </c>
      <c r="S42" s="146"/>
      <c r="T42" s="98"/>
      <c r="U42" s="33"/>
      <c r="V42" s="696"/>
      <c r="W42" s="697"/>
      <c r="X42" s="698"/>
    </row>
    <row r="43" spans="1:24" ht="29.25" thickBot="1">
      <c r="A43" s="166">
        <v>27</v>
      </c>
      <c r="B43" s="872" t="s">
        <v>32</v>
      </c>
      <c r="C43" s="873"/>
      <c r="D43" s="873"/>
      <c r="E43" s="873"/>
      <c r="F43" s="873"/>
      <c r="G43" s="873"/>
      <c r="H43" s="873"/>
      <c r="I43" s="873"/>
      <c r="J43" s="873"/>
      <c r="K43" s="874"/>
      <c r="L43" s="153" t="s">
        <v>482</v>
      </c>
      <c r="M43" s="146">
        <v>10</v>
      </c>
      <c r="N43" s="537" t="str">
        <f>'گام دوم '!$K$73</f>
        <v>ارائه‏شده‏کامل‏یاناقص</v>
      </c>
      <c r="O43" s="514" t="str">
        <f>'گام دوم '!K73</f>
        <v>ارائه‏شده‏کامل‏یاناقص</v>
      </c>
      <c r="P43" s="538" t="s">
        <v>232</v>
      </c>
      <c r="Q43" s="538" t="s">
        <v>569</v>
      </c>
      <c r="R43" s="145">
        <f>IF('گام دوم '!$K$73="درمحیطوجودندارد",0,IF( O43="درمحیطوجودندارد",0,M43))</f>
        <v>10</v>
      </c>
      <c r="S43" s="146"/>
      <c r="T43" s="96"/>
      <c r="U43" s="31"/>
      <c r="V43" s="865"/>
      <c r="W43" s="630"/>
      <c r="X43" s="631"/>
    </row>
    <row r="44" spans="1:24" ht="29.25" thickBot="1">
      <c r="A44" s="166">
        <v>28</v>
      </c>
      <c r="B44" s="872" t="s">
        <v>33</v>
      </c>
      <c r="C44" s="873"/>
      <c r="D44" s="873"/>
      <c r="E44" s="873"/>
      <c r="F44" s="873"/>
      <c r="G44" s="873"/>
      <c r="H44" s="873"/>
      <c r="I44" s="873"/>
      <c r="J44" s="873"/>
      <c r="K44" s="874"/>
      <c r="L44" s="153" t="s">
        <v>482</v>
      </c>
      <c r="M44" s="146">
        <v>10</v>
      </c>
      <c r="N44" s="537" t="str">
        <f>'گام دوم '!$K$74</f>
        <v>ارائه‏شده‏کامل‏یاناقص</v>
      </c>
      <c r="O44" s="514" t="str">
        <f>'گام دوم '!K74</f>
        <v>ارائه‏شده‏کامل‏یاناقص</v>
      </c>
      <c r="P44" s="538" t="s">
        <v>232</v>
      </c>
      <c r="Q44" s="538" t="s">
        <v>569</v>
      </c>
      <c r="R44" s="145">
        <f>IF('گام دوم '!$K$74="درمحیطوجودندارد",0,IF( O44="درمحیطوجودندارد",0,M44))</f>
        <v>10</v>
      </c>
      <c r="S44" s="146"/>
      <c r="T44" s="50"/>
      <c r="U44" s="4"/>
      <c r="V44" s="865"/>
      <c r="W44" s="630"/>
      <c r="X44" s="631"/>
    </row>
    <row r="45" spans="1:24" ht="29.25" thickBot="1">
      <c r="A45" s="166">
        <v>29</v>
      </c>
      <c r="B45" s="872" t="s">
        <v>34</v>
      </c>
      <c r="C45" s="873"/>
      <c r="D45" s="873"/>
      <c r="E45" s="873"/>
      <c r="F45" s="873"/>
      <c r="G45" s="873"/>
      <c r="H45" s="873"/>
      <c r="I45" s="873"/>
      <c r="J45" s="873"/>
      <c r="K45" s="874"/>
      <c r="L45" s="153" t="s">
        <v>482</v>
      </c>
      <c r="M45" s="146">
        <v>10</v>
      </c>
      <c r="N45" s="537" t="str">
        <f>'گام دوم '!$K$75</f>
        <v>ارائه‏شده‏کامل‏یاناقص</v>
      </c>
      <c r="O45" s="514" t="str">
        <f>'گام دوم '!K75</f>
        <v>ارائه‏شده‏کامل‏یاناقص</v>
      </c>
      <c r="P45" s="538" t="s">
        <v>232</v>
      </c>
      <c r="Q45" s="538" t="s">
        <v>569</v>
      </c>
      <c r="R45" s="145">
        <f>IF('گام دوم '!$K$75="درمحیطوجودندارد",0,IF( O45="درمحیطوجودندارد",0,M45))</f>
        <v>10</v>
      </c>
      <c r="S45" s="146"/>
      <c r="T45" s="50"/>
      <c r="U45" s="4"/>
      <c r="V45" s="865"/>
      <c r="W45" s="630"/>
      <c r="X45" s="631"/>
    </row>
    <row r="46" spans="1:24" ht="29.25" thickBot="1">
      <c r="A46" s="166">
        <v>30</v>
      </c>
      <c r="B46" s="977" t="s">
        <v>35</v>
      </c>
      <c r="C46" s="978"/>
      <c r="D46" s="978"/>
      <c r="E46" s="978"/>
      <c r="F46" s="978"/>
      <c r="G46" s="978"/>
      <c r="H46" s="978"/>
      <c r="I46" s="978"/>
      <c r="J46" s="978"/>
      <c r="K46" s="979"/>
      <c r="L46" s="153" t="s">
        <v>482</v>
      </c>
      <c r="M46" s="146">
        <v>10</v>
      </c>
      <c r="N46" s="537" t="str">
        <f>'گام دوم '!$K$76</f>
        <v>ارائه‏شده‏کامل‏یاناقص</v>
      </c>
      <c r="O46" s="514" t="str">
        <f>'گام دوم '!K76</f>
        <v>ارائه‏شده‏کامل‏یاناقص</v>
      </c>
      <c r="P46" s="538" t="s">
        <v>232</v>
      </c>
      <c r="Q46" s="538" t="s">
        <v>569</v>
      </c>
      <c r="R46" s="145">
        <f>IF('گام دوم '!$K$76="درمحیطوجودندارد",0,IF( O46="درمحیطوجودندارد",0,M46))</f>
        <v>10</v>
      </c>
      <c r="S46" s="146"/>
      <c r="T46" s="52"/>
      <c r="U46" s="20"/>
      <c r="V46" s="888"/>
      <c r="W46" s="889"/>
      <c r="X46" s="890"/>
    </row>
    <row r="47" spans="1:24" ht="24.75" thickBot="1">
      <c r="A47" s="110"/>
      <c r="B47" s="980" t="s">
        <v>666</v>
      </c>
      <c r="C47" s="981"/>
      <c r="D47" s="981"/>
      <c r="E47" s="981"/>
      <c r="F47" s="981"/>
      <c r="G47" s="981"/>
      <c r="H47" s="981"/>
      <c r="I47" s="981"/>
      <c r="J47" s="981"/>
      <c r="K47" s="982"/>
      <c r="L47" s="110"/>
      <c r="M47" s="111"/>
      <c r="N47" s="540"/>
      <c r="O47" s="540"/>
      <c r="P47" s="541"/>
      <c r="Q47" s="541"/>
      <c r="R47" s="108"/>
      <c r="S47" s="108"/>
      <c r="T47" s="112"/>
      <c r="U47" s="112"/>
      <c r="V47" s="111"/>
      <c r="W47" s="111"/>
      <c r="X47" s="113"/>
    </row>
    <row r="48" spans="1:24" ht="24.75" thickBot="1">
      <c r="A48" s="58"/>
      <c r="B48" s="940" t="s">
        <v>535</v>
      </c>
      <c r="C48" s="903"/>
      <c r="D48" s="903"/>
      <c r="E48" s="903"/>
      <c r="F48" s="903"/>
      <c r="G48" s="903"/>
      <c r="H48" s="903"/>
      <c r="I48" s="903"/>
      <c r="J48" s="903"/>
      <c r="K48" s="904"/>
      <c r="L48" s="58"/>
      <c r="M48" s="44"/>
      <c r="N48" s="572"/>
      <c r="O48" s="572"/>
      <c r="P48" s="539"/>
      <c r="Q48" s="539"/>
      <c r="R48" s="78"/>
      <c r="S48" s="78"/>
      <c r="T48" s="44"/>
      <c r="U48" s="58"/>
      <c r="V48" s="785"/>
      <c r="W48" s="786"/>
      <c r="X48" s="787"/>
    </row>
    <row r="49" spans="1:24" ht="29.25" thickBot="1">
      <c r="A49" s="166">
        <v>31</v>
      </c>
      <c r="B49" s="968" t="s">
        <v>613</v>
      </c>
      <c r="C49" s="969"/>
      <c r="D49" s="969"/>
      <c r="E49" s="969"/>
      <c r="F49" s="969"/>
      <c r="G49" s="969"/>
      <c r="H49" s="969"/>
      <c r="I49" s="969"/>
      <c r="J49" s="969"/>
      <c r="K49" s="970"/>
      <c r="L49" s="184" t="s">
        <v>246</v>
      </c>
      <c r="M49" s="146">
        <v>30</v>
      </c>
      <c r="N49" s="537" t="str">
        <f>'گام دوم '!$K$49</f>
        <v>ارائه‏شده‏کامل‏یاناقص</v>
      </c>
      <c r="O49" s="514" t="str">
        <f>'گام دوم '!K49</f>
        <v>ارائه‏شده‏کامل‏یاناقص</v>
      </c>
      <c r="P49" s="538" t="s">
        <v>223</v>
      </c>
      <c r="Q49" s="538" t="s">
        <v>570</v>
      </c>
      <c r="R49" s="145">
        <f t="shared" ref="R49:R53" si="0">IF((OR(O49="ارائه‏نشده", O49="ارائه‏شده‏کامل‏یاناقص")), M49,0)</f>
        <v>30</v>
      </c>
      <c r="S49" s="146"/>
      <c r="T49" s="51"/>
      <c r="U49" s="32"/>
      <c r="V49" s="696"/>
      <c r="W49" s="697"/>
      <c r="X49" s="698"/>
    </row>
    <row r="50" spans="1:24" ht="29.25" thickBot="1">
      <c r="A50" s="166">
        <v>32</v>
      </c>
      <c r="B50" s="872" t="s">
        <v>18</v>
      </c>
      <c r="C50" s="873"/>
      <c r="D50" s="873"/>
      <c r="E50" s="873"/>
      <c r="F50" s="873"/>
      <c r="G50" s="873"/>
      <c r="H50" s="873"/>
      <c r="I50" s="873"/>
      <c r="J50" s="873"/>
      <c r="K50" s="874"/>
      <c r="L50" s="184" t="s">
        <v>246</v>
      </c>
      <c r="M50" s="146">
        <v>30</v>
      </c>
      <c r="N50" s="537" t="str">
        <f>'گام دوم '!$K$50</f>
        <v>ارائه‏شده‏کامل‏یاناقص</v>
      </c>
      <c r="O50" s="514" t="str">
        <f>'گام دوم '!K50</f>
        <v>ارائه‏شده‏کامل‏یاناقص</v>
      </c>
      <c r="P50" s="538" t="s">
        <v>565</v>
      </c>
      <c r="Q50" s="538" t="s">
        <v>567</v>
      </c>
      <c r="R50" s="145">
        <f t="shared" si="0"/>
        <v>30</v>
      </c>
      <c r="S50" s="146"/>
      <c r="T50" s="50"/>
      <c r="U50" s="4"/>
      <c r="V50" s="865"/>
      <c r="W50" s="630"/>
      <c r="X50" s="631"/>
    </row>
    <row r="51" spans="1:24" ht="29.25" thickBot="1">
      <c r="A51" s="166">
        <v>33</v>
      </c>
      <c r="B51" s="921" t="s">
        <v>137</v>
      </c>
      <c r="C51" s="922"/>
      <c r="D51" s="922"/>
      <c r="E51" s="922"/>
      <c r="F51" s="922"/>
      <c r="G51" s="922"/>
      <c r="H51" s="922"/>
      <c r="I51" s="922"/>
      <c r="J51" s="922"/>
      <c r="K51" s="923"/>
      <c r="L51" s="184" t="s">
        <v>246</v>
      </c>
      <c r="M51" s="146">
        <v>20</v>
      </c>
      <c r="N51" s="537" t="str">
        <f>'گام دوم '!$K$51</f>
        <v>ارائه‏شده‏کامل‏یاناقص</v>
      </c>
      <c r="O51" s="514" t="str">
        <f>'گام دوم '!K51</f>
        <v>ارائه‏شده‏کامل‏یاناقص</v>
      </c>
      <c r="P51" s="538" t="s">
        <v>232</v>
      </c>
      <c r="Q51" s="538" t="s">
        <v>569</v>
      </c>
      <c r="R51" s="145">
        <f t="shared" si="0"/>
        <v>20</v>
      </c>
      <c r="S51" s="146"/>
      <c r="T51" s="50"/>
      <c r="U51" s="4"/>
      <c r="V51" s="865"/>
      <c r="W51" s="630"/>
      <c r="X51" s="631"/>
    </row>
    <row r="52" spans="1:24" ht="29.25" thickBot="1">
      <c r="A52" s="166">
        <v>34</v>
      </c>
      <c r="B52" s="872" t="s">
        <v>138</v>
      </c>
      <c r="C52" s="873"/>
      <c r="D52" s="873"/>
      <c r="E52" s="873"/>
      <c r="F52" s="873"/>
      <c r="G52" s="873"/>
      <c r="H52" s="873"/>
      <c r="I52" s="873"/>
      <c r="J52" s="873"/>
      <c r="K52" s="874"/>
      <c r="L52" s="184" t="s">
        <v>246</v>
      </c>
      <c r="M52" s="146">
        <v>30</v>
      </c>
      <c r="N52" s="537" t="str">
        <f>'گام دوم '!$K$52</f>
        <v>ارائه‏شده‏کامل‏یاناقص</v>
      </c>
      <c r="O52" s="514" t="str">
        <f>'گام دوم '!K52</f>
        <v>ارائه‏شده‏کامل‏یاناقص</v>
      </c>
      <c r="P52" s="538" t="s">
        <v>232</v>
      </c>
      <c r="Q52" s="538" t="s">
        <v>569</v>
      </c>
      <c r="R52" s="145">
        <f t="shared" si="0"/>
        <v>30</v>
      </c>
      <c r="S52" s="146"/>
      <c r="T52" s="50"/>
      <c r="U52" s="4"/>
      <c r="V52" s="865"/>
      <c r="W52" s="630"/>
      <c r="X52" s="631"/>
    </row>
    <row r="53" spans="1:24" ht="29.25" thickBot="1">
      <c r="A53" s="166">
        <v>35</v>
      </c>
      <c r="B53" s="905" t="s">
        <v>118</v>
      </c>
      <c r="C53" s="906"/>
      <c r="D53" s="906"/>
      <c r="E53" s="906"/>
      <c r="F53" s="906"/>
      <c r="G53" s="906"/>
      <c r="H53" s="906"/>
      <c r="I53" s="906"/>
      <c r="J53" s="906"/>
      <c r="K53" s="907"/>
      <c r="L53" s="184" t="s">
        <v>246</v>
      </c>
      <c r="M53" s="146">
        <v>30</v>
      </c>
      <c r="N53" s="537" t="str">
        <f>'گام دوم '!$K$53</f>
        <v>ارائه‏نشده</v>
      </c>
      <c r="O53" s="514" t="str">
        <f>'گام دوم '!K53</f>
        <v>ارائه‏نشده</v>
      </c>
      <c r="P53" s="538" t="s">
        <v>232</v>
      </c>
      <c r="Q53" s="538" t="s">
        <v>569</v>
      </c>
      <c r="R53" s="145">
        <f t="shared" si="0"/>
        <v>30</v>
      </c>
      <c r="S53" s="146"/>
      <c r="T53" s="52"/>
      <c r="U53" s="20"/>
      <c r="V53" s="888"/>
      <c r="W53" s="889"/>
      <c r="X53" s="890"/>
    </row>
    <row r="54" spans="1:24" ht="24.75" thickBot="1">
      <c r="A54" s="58"/>
      <c r="B54" s="940" t="s">
        <v>536</v>
      </c>
      <c r="C54" s="903"/>
      <c r="D54" s="903"/>
      <c r="E54" s="903"/>
      <c r="F54" s="903"/>
      <c r="G54" s="903"/>
      <c r="H54" s="903"/>
      <c r="I54" s="903"/>
      <c r="J54" s="903"/>
      <c r="K54" s="904"/>
      <c r="L54" s="58"/>
      <c r="M54" s="44"/>
      <c r="N54" s="572"/>
      <c r="O54" s="572"/>
      <c r="P54" s="539"/>
      <c r="Q54" s="539"/>
      <c r="R54" s="78"/>
      <c r="S54" s="78"/>
      <c r="T54" s="44"/>
      <c r="U54" s="58"/>
      <c r="V54" s="785"/>
      <c r="W54" s="786"/>
      <c r="X54" s="787"/>
    </row>
    <row r="55" spans="1:24" ht="29.25" thickBot="1">
      <c r="A55" s="166">
        <v>36</v>
      </c>
      <c r="B55" s="968" t="s">
        <v>21</v>
      </c>
      <c r="C55" s="969"/>
      <c r="D55" s="969"/>
      <c r="E55" s="969"/>
      <c r="F55" s="969"/>
      <c r="G55" s="969"/>
      <c r="H55" s="969"/>
      <c r="I55" s="969"/>
      <c r="J55" s="969"/>
      <c r="K55" s="970"/>
      <c r="L55" s="184" t="s">
        <v>246</v>
      </c>
      <c r="M55" s="146">
        <v>50</v>
      </c>
      <c r="N55" s="514" t="str">
        <f>'گام دوم '!$K$55</f>
        <v>ارائه‏شده‏کامل‏یاناقص</v>
      </c>
      <c r="O55" s="514" t="str">
        <f>'گام دوم '!K55</f>
        <v>ارائه‏شده‏کامل‏یاناقص</v>
      </c>
      <c r="P55" s="538" t="s">
        <v>232</v>
      </c>
      <c r="Q55" s="538" t="s">
        <v>569</v>
      </c>
      <c r="R55" s="145">
        <f t="shared" ref="R55:R61" si="1">IF((OR(O55="ارائه‏نشده", O55="ارائه‏شده‏کامل‏یاناقص")), M55,0)</f>
        <v>50</v>
      </c>
      <c r="S55" s="146"/>
      <c r="T55" s="49"/>
      <c r="U55" s="3"/>
      <c r="V55" s="696"/>
      <c r="W55" s="697"/>
      <c r="X55" s="698"/>
    </row>
    <row r="56" spans="1:24" ht="29.25" thickBot="1">
      <c r="A56" s="166">
        <v>37</v>
      </c>
      <c r="B56" s="872" t="s">
        <v>22</v>
      </c>
      <c r="C56" s="873"/>
      <c r="D56" s="873"/>
      <c r="E56" s="873"/>
      <c r="F56" s="873"/>
      <c r="G56" s="873"/>
      <c r="H56" s="873"/>
      <c r="I56" s="873"/>
      <c r="J56" s="873"/>
      <c r="K56" s="874"/>
      <c r="L56" s="184" t="s">
        <v>246</v>
      </c>
      <c r="M56" s="146">
        <v>5</v>
      </c>
      <c r="N56" s="514" t="str">
        <f>'گام دوم '!$K$56</f>
        <v>ارائه‏شده‏کامل‏یاناقص</v>
      </c>
      <c r="O56" s="514" t="str">
        <f>'گام دوم '!K56</f>
        <v>ارائه‏شده‏کامل‏یاناقص</v>
      </c>
      <c r="P56" s="538" t="s">
        <v>232</v>
      </c>
      <c r="Q56" s="538" t="s">
        <v>569</v>
      </c>
      <c r="R56" s="145">
        <f t="shared" si="1"/>
        <v>5</v>
      </c>
      <c r="S56" s="146"/>
      <c r="T56" s="50"/>
      <c r="U56" s="4"/>
      <c r="V56" s="865"/>
      <c r="W56" s="630"/>
      <c r="X56" s="631"/>
    </row>
    <row r="57" spans="1:24" ht="29.25" thickBot="1">
      <c r="A57" s="166">
        <v>38</v>
      </c>
      <c r="B57" s="872" t="s">
        <v>529</v>
      </c>
      <c r="C57" s="873"/>
      <c r="D57" s="873"/>
      <c r="E57" s="873"/>
      <c r="F57" s="873"/>
      <c r="G57" s="873"/>
      <c r="H57" s="873"/>
      <c r="I57" s="873"/>
      <c r="J57" s="873"/>
      <c r="K57" s="874"/>
      <c r="L57" s="184" t="s">
        <v>246</v>
      </c>
      <c r="M57" s="146">
        <v>5</v>
      </c>
      <c r="N57" s="514" t="str">
        <f>'گام دوم '!$K$58</f>
        <v>ارائه‏شده‏کامل‏یاناقص</v>
      </c>
      <c r="O57" s="514" t="str">
        <f>'گام دوم '!K58</f>
        <v>ارائه‏شده‏کامل‏یاناقص</v>
      </c>
      <c r="P57" s="538" t="s">
        <v>232</v>
      </c>
      <c r="Q57" s="538" t="s">
        <v>569</v>
      </c>
      <c r="R57" s="145">
        <v>5</v>
      </c>
      <c r="S57" s="146"/>
      <c r="T57" s="50"/>
      <c r="U57" s="4"/>
      <c r="V57" s="865"/>
      <c r="W57" s="630"/>
      <c r="X57" s="631"/>
    </row>
    <row r="58" spans="1:24" ht="29.25" thickBot="1">
      <c r="A58" s="166">
        <v>39</v>
      </c>
      <c r="B58" s="872" t="s">
        <v>452</v>
      </c>
      <c r="C58" s="873"/>
      <c r="D58" s="873"/>
      <c r="E58" s="873"/>
      <c r="F58" s="873"/>
      <c r="G58" s="873"/>
      <c r="H58" s="873"/>
      <c r="I58" s="873"/>
      <c r="J58" s="873"/>
      <c r="K58" s="874"/>
      <c r="L58" s="184" t="s">
        <v>246</v>
      </c>
      <c r="M58" s="146">
        <v>5</v>
      </c>
      <c r="N58" s="514" t="str">
        <f>'گام دوم '!$K$59</f>
        <v>ارائه‏شده‏کامل‏یاناقص</v>
      </c>
      <c r="O58" s="514" t="str">
        <f>'گام دوم '!K59</f>
        <v>ارائه‏شده‏کامل‏یاناقص</v>
      </c>
      <c r="P58" s="538" t="s">
        <v>232</v>
      </c>
      <c r="Q58" s="538" t="s">
        <v>569</v>
      </c>
      <c r="R58" s="145">
        <f t="shared" si="1"/>
        <v>5</v>
      </c>
      <c r="S58" s="146"/>
      <c r="T58" s="50"/>
      <c r="U58" s="4"/>
      <c r="V58" s="865"/>
      <c r="W58" s="630"/>
      <c r="X58" s="631"/>
    </row>
    <row r="59" spans="1:24" ht="29.25" thickBot="1">
      <c r="A59" s="166">
        <v>40</v>
      </c>
      <c r="B59" s="872" t="s">
        <v>451</v>
      </c>
      <c r="C59" s="873"/>
      <c r="D59" s="873"/>
      <c r="E59" s="873"/>
      <c r="F59" s="873"/>
      <c r="G59" s="873"/>
      <c r="H59" s="873"/>
      <c r="I59" s="873"/>
      <c r="J59" s="873"/>
      <c r="K59" s="874"/>
      <c r="L59" s="184" t="s">
        <v>246</v>
      </c>
      <c r="M59" s="146">
        <v>4</v>
      </c>
      <c r="N59" s="514" t="str">
        <f>'گام دوم '!$K$60</f>
        <v>ارائه‏شده‏کامل‏یاناقص</v>
      </c>
      <c r="O59" s="514" t="str">
        <f>'گام دوم '!K60</f>
        <v>ارائه‏شده‏کامل‏یاناقص</v>
      </c>
      <c r="P59" s="538" t="s">
        <v>232</v>
      </c>
      <c r="Q59" s="538" t="s">
        <v>569</v>
      </c>
      <c r="R59" s="145">
        <f t="shared" si="1"/>
        <v>4</v>
      </c>
      <c r="S59" s="146"/>
      <c r="T59" s="50"/>
      <c r="U59" s="4"/>
      <c r="V59" s="865"/>
      <c r="W59" s="630"/>
      <c r="X59" s="631"/>
    </row>
    <row r="60" spans="1:24" ht="29.25" thickBot="1">
      <c r="A60" s="166">
        <v>41</v>
      </c>
      <c r="B60" s="921" t="s">
        <v>25</v>
      </c>
      <c r="C60" s="922"/>
      <c r="D60" s="922"/>
      <c r="E60" s="922"/>
      <c r="F60" s="922"/>
      <c r="G60" s="922"/>
      <c r="H60" s="922"/>
      <c r="I60" s="922"/>
      <c r="J60" s="922"/>
      <c r="K60" s="923"/>
      <c r="L60" s="184" t="s">
        <v>246</v>
      </c>
      <c r="M60" s="146">
        <v>10</v>
      </c>
      <c r="N60" s="514" t="str">
        <f>'گام دوم '!$K$61</f>
        <v>ارائه‏شده‏کامل‏یاناقص</v>
      </c>
      <c r="O60" s="514" t="str">
        <f>'گام دوم '!K61</f>
        <v>ارائه‏شده‏کامل‏یاناقص</v>
      </c>
      <c r="P60" s="538" t="s">
        <v>232</v>
      </c>
      <c r="Q60" s="538" t="s">
        <v>569</v>
      </c>
      <c r="R60" s="145">
        <f t="shared" si="1"/>
        <v>10</v>
      </c>
      <c r="S60" s="146"/>
      <c r="T60" s="50"/>
      <c r="U60" s="4"/>
      <c r="V60" s="865"/>
      <c r="W60" s="630"/>
      <c r="X60" s="631"/>
    </row>
    <row r="61" spans="1:24" ht="29.25" thickBot="1">
      <c r="A61" s="166">
        <v>42</v>
      </c>
      <c r="B61" s="872" t="s">
        <v>136</v>
      </c>
      <c r="C61" s="873"/>
      <c r="D61" s="873"/>
      <c r="E61" s="873"/>
      <c r="F61" s="873"/>
      <c r="G61" s="873"/>
      <c r="H61" s="873"/>
      <c r="I61" s="873"/>
      <c r="J61" s="873"/>
      <c r="K61" s="874"/>
      <c r="L61" s="184" t="s">
        <v>246</v>
      </c>
      <c r="M61" s="146">
        <v>10</v>
      </c>
      <c r="N61" s="514" t="str">
        <f>'گام دوم '!$K$62</f>
        <v>ارائه‏شده‏کامل‏یاناقص</v>
      </c>
      <c r="O61" s="514" t="str">
        <f>'گام دوم '!K62</f>
        <v>ارائه‏شده‏کامل‏یاناقص</v>
      </c>
      <c r="P61" s="538" t="s">
        <v>232</v>
      </c>
      <c r="Q61" s="538" t="s">
        <v>569</v>
      </c>
      <c r="R61" s="145">
        <f t="shared" si="1"/>
        <v>10</v>
      </c>
      <c r="S61" s="146"/>
      <c r="T61" s="50"/>
      <c r="U61" s="4"/>
      <c r="V61" s="865"/>
      <c r="W61" s="630"/>
      <c r="X61" s="631"/>
    </row>
    <row r="62" spans="1:24" ht="24.75" thickBot="1">
      <c r="A62" s="58"/>
      <c r="B62" s="940" t="s">
        <v>537</v>
      </c>
      <c r="C62" s="903"/>
      <c r="D62" s="903"/>
      <c r="E62" s="903"/>
      <c r="F62" s="903"/>
      <c r="G62" s="903"/>
      <c r="H62" s="903"/>
      <c r="I62" s="903"/>
      <c r="J62" s="903"/>
      <c r="K62" s="904"/>
      <c r="L62" s="58"/>
      <c r="M62" s="44"/>
      <c r="N62" s="572"/>
      <c r="O62" s="572"/>
      <c r="P62" s="539"/>
      <c r="Q62" s="539"/>
      <c r="R62" s="78"/>
      <c r="S62" s="78"/>
      <c r="T62" s="44"/>
      <c r="U62" s="58"/>
      <c r="V62" s="785"/>
      <c r="W62" s="786"/>
      <c r="X62" s="787"/>
    </row>
    <row r="63" spans="1:24" ht="29.25" thickBot="1">
      <c r="A63" s="166">
        <v>43</v>
      </c>
      <c r="B63" s="968" t="s">
        <v>573</v>
      </c>
      <c r="C63" s="969"/>
      <c r="D63" s="969"/>
      <c r="E63" s="969"/>
      <c r="F63" s="969"/>
      <c r="G63" s="969"/>
      <c r="H63" s="969"/>
      <c r="I63" s="969"/>
      <c r="J63" s="969"/>
      <c r="K63" s="970"/>
      <c r="L63" s="184" t="s">
        <v>246</v>
      </c>
      <c r="M63" s="146">
        <v>10</v>
      </c>
      <c r="N63" s="514" t="str">
        <f>'گام دوم '!$K$65</f>
        <v>ارائه‏شده‏کامل‏یاناقص</v>
      </c>
      <c r="O63" s="514" t="str">
        <f>'گام دوم '!K65</f>
        <v>ارائه‏شده‏کامل‏یاناقص</v>
      </c>
      <c r="P63" s="538" t="s">
        <v>232</v>
      </c>
      <c r="Q63" s="538" t="s">
        <v>569</v>
      </c>
      <c r="R63" s="145">
        <f t="shared" ref="R63:R66" si="2">IF((OR(O63="ارائه‏نشده", O63="ارائه‏شده‏کامل‏یاناقص")), M63,0)</f>
        <v>10</v>
      </c>
      <c r="S63" s="146"/>
      <c r="T63" s="98"/>
      <c r="U63" s="33"/>
      <c r="V63" s="696"/>
      <c r="W63" s="697"/>
      <c r="X63" s="698"/>
    </row>
    <row r="64" spans="1:24" ht="29.25" thickBot="1">
      <c r="A64" s="166">
        <v>44</v>
      </c>
      <c r="B64" s="921" t="s">
        <v>27</v>
      </c>
      <c r="C64" s="922"/>
      <c r="D64" s="922"/>
      <c r="E64" s="922"/>
      <c r="F64" s="922"/>
      <c r="G64" s="922"/>
      <c r="H64" s="922"/>
      <c r="I64" s="922"/>
      <c r="J64" s="922"/>
      <c r="K64" s="923"/>
      <c r="L64" s="184" t="s">
        <v>246</v>
      </c>
      <c r="M64" s="146">
        <v>30</v>
      </c>
      <c r="N64" s="514" t="str">
        <f>'گام دوم '!$K$66</f>
        <v>ارائه‏شده‏کامل‏یاناقص</v>
      </c>
      <c r="O64" s="514" t="str">
        <f>'گام دوم '!K66</f>
        <v>ارائه‏شده‏کامل‏یاناقص</v>
      </c>
      <c r="P64" s="538" t="s">
        <v>232</v>
      </c>
      <c r="Q64" s="538" t="s">
        <v>569</v>
      </c>
      <c r="R64" s="145">
        <f t="shared" si="2"/>
        <v>30</v>
      </c>
      <c r="S64" s="146"/>
      <c r="T64" s="137"/>
      <c r="U64" s="33"/>
      <c r="V64" s="865"/>
      <c r="W64" s="630"/>
      <c r="X64" s="631"/>
    </row>
    <row r="65" spans="1:24" ht="29.25" thickBot="1">
      <c r="A65" s="166">
        <v>45</v>
      </c>
      <c r="B65" s="872" t="s">
        <v>28</v>
      </c>
      <c r="C65" s="873"/>
      <c r="D65" s="873"/>
      <c r="E65" s="873"/>
      <c r="F65" s="873"/>
      <c r="G65" s="873"/>
      <c r="H65" s="873"/>
      <c r="I65" s="873"/>
      <c r="J65" s="873"/>
      <c r="K65" s="874"/>
      <c r="L65" s="184" t="s">
        <v>246</v>
      </c>
      <c r="M65" s="146">
        <v>30</v>
      </c>
      <c r="N65" s="514" t="str">
        <f>'گام دوم '!$K$67</f>
        <v>ارائه‏شده‏کامل‏یاناقص</v>
      </c>
      <c r="O65" s="514" t="str">
        <f>'گام دوم '!K67</f>
        <v>ارائه‏شده‏کامل‏یاناقص</v>
      </c>
      <c r="P65" s="538" t="s">
        <v>232</v>
      </c>
      <c r="Q65" s="538" t="s">
        <v>569</v>
      </c>
      <c r="R65" s="145">
        <f t="shared" si="2"/>
        <v>30</v>
      </c>
      <c r="S65" s="146"/>
      <c r="T65" s="96"/>
      <c r="U65" s="31"/>
      <c r="V65" s="865"/>
      <c r="W65" s="630"/>
      <c r="X65" s="631"/>
    </row>
    <row r="66" spans="1:24" ht="29.25" thickBot="1">
      <c r="A66" s="166">
        <v>46</v>
      </c>
      <c r="B66" s="881" t="s">
        <v>29</v>
      </c>
      <c r="C66" s="882"/>
      <c r="D66" s="882"/>
      <c r="E66" s="882"/>
      <c r="F66" s="882"/>
      <c r="G66" s="882"/>
      <c r="H66" s="882"/>
      <c r="I66" s="882"/>
      <c r="J66" s="882"/>
      <c r="K66" s="883"/>
      <c r="L66" s="184" t="s">
        <v>246</v>
      </c>
      <c r="M66" s="146">
        <v>15</v>
      </c>
      <c r="N66" s="514" t="str">
        <f>'گام دوم '!$K$68</f>
        <v>ارائه‏شده‏کامل‏یاناقص</v>
      </c>
      <c r="O66" s="514" t="str">
        <f>'گام دوم '!K68</f>
        <v>ارائه‏شده‏کامل‏یاناقص</v>
      </c>
      <c r="P66" s="538" t="s">
        <v>232</v>
      </c>
      <c r="Q66" s="538" t="s">
        <v>569</v>
      </c>
      <c r="R66" s="145">
        <f t="shared" si="2"/>
        <v>15</v>
      </c>
      <c r="S66" s="146"/>
      <c r="T66" s="97"/>
      <c r="U66" s="39"/>
      <c r="V66" s="888"/>
      <c r="W66" s="889"/>
      <c r="X66" s="890"/>
    </row>
    <row r="67" spans="1:24" ht="24.75" thickBot="1">
      <c r="A67" s="58"/>
      <c r="B67" s="940" t="s">
        <v>538</v>
      </c>
      <c r="C67" s="903"/>
      <c r="D67" s="903"/>
      <c r="E67" s="903"/>
      <c r="F67" s="903"/>
      <c r="G67" s="903"/>
      <c r="H67" s="903"/>
      <c r="I67" s="903"/>
      <c r="J67" s="903"/>
      <c r="K67" s="904"/>
      <c r="L67" s="58"/>
      <c r="M67" s="44"/>
      <c r="N67" s="572"/>
      <c r="O67" s="572"/>
      <c r="P67" s="539"/>
      <c r="Q67" s="539"/>
      <c r="R67" s="78"/>
      <c r="S67" s="78"/>
      <c r="T67" s="44"/>
      <c r="U67" s="58"/>
      <c r="V67" s="785"/>
      <c r="W67" s="786"/>
      <c r="X67" s="787"/>
    </row>
    <row r="68" spans="1:24" ht="29.25" thickBot="1">
      <c r="A68" s="166">
        <v>47</v>
      </c>
      <c r="B68" s="995" t="s">
        <v>30</v>
      </c>
      <c r="C68" s="996"/>
      <c r="D68" s="996"/>
      <c r="E68" s="996"/>
      <c r="F68" s="996"/>
      <c r="G68" s="996"/>
      <c r="H68" s="996"/>
      <c r="I68" s="996"/>
      <c r="J68" s="996"/>
      <c r="K68" s="997"/>
      <c r="L68" s="60" t="s">
        <v>246</v>
      </c>
      <c r="M68" s="80">
        <v>30</v>
      </c>
      <c r="N68" s="514" t="str">
        <f>'گام دوم '!$K$70</f>
        <v>ارائه‏شده‏کامل‏یاناقص</v>
      </c>
      <c r="O68" s="514" t="str">
        <f>'گام دوم '!K70</f>
        <v>ارائه‏شده‏کامل‏یاناقص</v>
      </c>
      <c r="P68" s="538" t="s">
        <v>232</v>
      </c>
      <c r="Q68" s="538" t="s">
        <v>569</v>
      </c>
      <c r="R68" s="145">
        <f t="shared" ref="R68" si="3">IF((OR(O68="ارائه‏نشده", O68="ارائه‏شده‏کامل‏یاناقص")), M68,0)</f>
        <v>30</v>
      </c>
      <c r="S68" s="146"/>
      <c r="T68" s="99"/>
      <c r="U68" s="16"/>
      <c r="V68" s="627"/>
      <c r="W68" s="628"/>
      <c r="X68" s="629"/>
    </row>
    <row r="69" spans="1:24" ht="24.75" thickBot="1">
      <c r="A69" s="58"/>
      <c r="B69" s="940" t="s">
        <v>539</v>
      </c>
      <c r="C69" s="903"/>
      <c r="D69" s="903"/>
      <c r="E69" s="903"/>
      <c r="F69" s="903"/>
      <c r="G69" s="903"/>
      <c r="H69" s="903"/>
      <c r="I69" s="903"/>
      <c r="J69" s="903"/>
      <c r="K69" s="904"/>
      <c r="L69" s="58"/>
      <c r="M69" s="44"/>
      <c r="N69" s="572"/>
      <c r="O69" s="572"/>
      <c r="P69" s="539"/>
      <c r="Q69" s="539"/>
      <c r="R69" s="78"/>
      <c r="S69" s="78"/>
      <c r="T69" s="44"/>
      <c r="U69" s="58"/>
      <c r="V69" s="785"/>
      <c r="W69" s="786"/>
      <c r="X69" s="787"/>
    </row>
    <row r="70" spans="1:24" ht="29.25" thickBot="1">
      <c r="A70" s="166">
        <v>48</v>
      </c>
      <c r="B70" s="913" t="s">
        <v>31</v>
      </c>
      <c r="C70" s="914"/>
      <c r="D70" s="914"/>
      <c r="E70" s="914"/>
      <c r="F70" s="914"/>
      <c r="G70" s="914"/>
      <c r="H70" s="914"/>
      <c r="I70" s="914"/>
      <c r="J70" s="914"/>
      <c r="K70" s="915"/>
      <c r="L70" s="153" t="s">
        <v>246</v>
      </c>
      <c r="M70" s="146">
        <v>40</v>
      </c>
      <c r="N70" s="514" t="str">
        <f>'گام دوم '!$K$72</f>
        <v>ارائه‏شده‏کامل‏یاناقص</v>
      </c>
      <c r="O70" s="514" t="str">
        <f>'گام دوم '!K72</f>
        <v>ارائه‏شده‏کامل‏یاناقص</v>
      </c>
      <c r="P70" s="538" t="s">
        <v>232</v>
      </c>
      <c r="Q70" s="538" t="s">
        <v>569</v>
      </c>
      <c r="R70" s="145">
        <f>IF((OR(O70="ارائه‏نشده", O70="ارائه‏شده‏کامل‏یاناقص")), M70,0)</f>
        <v>40</v>
      </c>
      <c r="S70" s="145">
        <v>40</v>
      </c>
      <c r="T70" s="145">
        <v>40</v>
      </c>
      <c r="U70" s="145">
        <v>40</v>
      </c>
      <c r="V70" s="696"/>
      <c r="W70" s="697"/>
      <c r="X70" s="698"/>
    </row>
    <row r="71" spans="1:24" ht="29.25" thickBot="1">
      <c r="A71" s="166">
        <v>49</v>
      </c>
      <c r="B71" s="872" t="s">
        <v>32</v>
      </c>
      <c r="C71" s="873"/>
      <c r="D71" s="873"/>
      <c r="E71" s="873"/>
      <c r="F71" s="873"/>
      <c r="G71" s="873"/>
      <c r="H71" s="873"/>
      <c r="I71" s="873"/>
      <c r="J71" s="873"/>
      <c r="K71" s="874"/>
      <c r="L71" s="153" t="s">
        <v>246</v>
      </c>
      <c r="M71" s="146">
        <v>40</v>
      </c>
      <c r="N71" s="514" t="str">
        <f>'گام دوم '!$K$73</f>
        <v>ارائه‏شده‏کامل‏یاناقص</v>
      </c>
      <c r="O71" s="514" t="str">
        <f>'گام دوم '!K73</f>
        <v>ارائه‏شده‏کامل‏یاناقص</v>
      </c>
      <c r="P71" s="538" t="s">
        <v>232</v>
      </c>
      <c r="Q71" s="538" t="s">
        <v>569</v>
      </c>
      <c r="R71" s="145">
        <f t="shared" ref="R70:R74" si="4">IF((OR(O71="ارائه‏نشده", O71="ارائه‏شده‏کامل‏یاناقص")), M71,0)</f>
        <v>40</v>
      </c>
      <c r="S71" s="145">
        <v>40</v>
      </c>
      <c r="T71" s="145">
        <v>40</v>
      </c>
      <c r="U71" s="145">
        <v>40</v>
      </c>
      <c r="V71" s="865"/>
      <c r="W71" s="630"/>
      <c r="X71" s="631"/>
    </row>
    <row r="72" spans="1:24" ht="29.25" thickBot="1">
      <c r="A72" s="166">
        <v>50</v>
      </c>
      <c r="B72" s="872" t="s">
        <v>33</v>
      </c>
      <c r="C72" s="873"/>
      <c r="D72" s="873"/>
      <c r="E72" s="873"/>
      <c r="F72" s="873"/>
      <c r="G72" s="873"/>
      <c r="H72" s="873"/>
      <c r="I72" s="873"/>
      <c r="J72" s="873"/>
      <c r="K72" s="874"/>
      <c r="L72" s="153" t="s">
        <v>246</v>
      </c>
      <c r="M72" s="146">
        <v>40</v>
      </c>
      <c r="N72" s="514" t="str">
        <f>'گام دوم '!$K$74</f>
        <v>ارائه‏شده‏کامل‏یاناقص</v>
      </c>
      <c r="O72" s="514" t="str">
        <f>'گام دوم '!K74</f>
        <v>ارائه‏شده‏کامل‏یاناقص</v>
      </c>
      <c r="P72" s="538" t="s">
        <v>232</v>
      </c>
      <c r="Q72" s="538" t="s">
        <v>569</v>
      </c>
      <c r="R72" s="145">
        <f t="shared" si="4"/>
        <v>40</v>
      </c>
      <c r="S72" s="145">
        <v>40</v>
      </c>
      <c r="T72" s="145">
        <v>40</v>
      </c>
      <c r="U72" s="145">
        <v>40</v>
      </c>
      <c r="V72" s="865"/>
      <c r="W72" s="630"/>
      <c r="X72" s="631"/>
    </row>
    <row r="73" spans="1:24" ht="29.25" thickBot="1">
      <c r="A73" s="166">
        <v>51</v>
      </c>
      <c r="B73" s="872" t="s">
        <v>34</v>
      </c>
      <c r="C73" s="873"/>
      <c r="D73" s="873"/>
      <c r="E73" s="873"/>
      <c r="F73" s="873"/>
      <c r="G73" s="873"/>
      <c r="H73" s="873"/>
      <c r="I73" s="873"/>
      <c r="J73" s="873"/>
      <c r="K73" s="874"/>
      <c r="L73" s="153" t="s">
        <v>246</v>
      </c>
      <c r="M73" s="146">
        <v>20</v>
      </c>
      <c r="N73" s="514" t="str">
        <f>'گام دوم '!$K$75</f>
        <v>ارائه‏شده‏کامل‏یاناقص</v>
      </c>
      <c r="O73" s="514" t="str">
        <f>'گام دوم '!K75</f>
        <v>ارائه‏شده‏کامل‏یاناقص</v>
      </c>
      <c r="P73" s="538" t="s">
        <v>232</v>
      </c>
      <c r="Q73" s="538" t="s">
        <v>569</v>
      </c>
      <c r="R73" s="145">
        <f t="shared" si="4"/>
        <v>20</v>
      </c>
      <c r="S73" s="145">
        <v>20</v>
      </c>
      <c r="T73" s="145">
        <v>20</v>
      </c>
      <c r="U73" s="145">
        <v>20</v>
      </c>
      <c r="V73" s="865"/>
      <c r="W73" s="630"/>
      <c r="X73" s="631"/>
    </row>
    <row r="74" spans="1:24" ht="29.25" thickBot="1">
      <c r="A74" s="166">
        <v>52</v>
      </c>
      <c r="B74" s="873" t="s">
        <v>35</v>
      </c>
      <c r="C74" s="873"/>
      <c r="D74" s="873"/>
      <c r="E74" s="873"/>
      <c r="F74" s="873"/>
      <c r="G74" s="873"/>
      <c r="H74" s="873"/>
      <c r="I74" s="873"/>
      <c r="J74" s="873"/>
      <c r="K74" s="999"/>
      <c r="L74" s="153" t="s">
        <v>246</v>
      </c>
      <c r="M74" s="146">
        <v>20</v>
      </c>
      <c r="N74" s="514" t="str">
        <f>'گام دوم '!$K$76</f>
        <v>ارائه‏شده‏کامل‏یاناقص</v>
      </c>
      <c r="O74" s="514" t="str">
        <f>'گام دوم '!K76</f>
        <v>ارائه‏شده‏کامل‏یاناقص</v>
      </c>
      <c r="P74" s="538" t="s">
        <v>232</v>
      </c>
      <c r="Q74" s="538" t="s">
        <v>569</v>
      </c>
      <c r="R74" s="145">
        <f t="shared" si="4"/>
        <v>20</v>
      </c>
      <c r="S74" s="145">
        <v>20</v>
      </c>
      <c r="T74" s="145">
        <v>20</v>
      </c>
      <c r="U74" s="145">
        <v>20</v>
      </c>
      <c r="V74" s="888"/>
      <c r="W74" s="889"/>
      <c r="X74" s="890"/>
    </row>
    <row r="75" spans="1:24" ht="24.75" thickBot="1">
      <c r="A75" s="58"/>
      <c r="B75" s="875" t="s">
        <v>667</v>
      </c>
      <c r="C75" s="876"/>
      <c r="D75" s="876"/>
      <c r="E75" s="876"/>
      <c r="F75" s="876"/>
      <c r="G75" s="876"/>
      <c r="H75" s="876"/>
      <c r="I75" s="876"/>
      <c r="J75" s="876"/>
      <c r="K75" s="877"/>
      <c r="L75" s="58"/>
      <c r="M75" s="44"/>
      <c r="N75" s="572"/>
      <c r="O75" s="572"/>
      <c r="P75" s="539"/>
      <c r="Q75" s="539"/>
      <c r="R75" s="78"/>
      <c r="S75" s="78"/>
      <c r="T75" s="44"/>
      <c r="U75" s="58"/>
      <c r="V75" s="785"/>
      <c r="W75" s="786"/>
      <c r="X75" s="787"/>
    </row>
    <row r="76" spans="1:24" ht="29.25" thickBot="1">
      <c r="A76" s="166">
        <v>53</v>
      </c>
      <c r="B76" s="872" t="s">
        <v>120</v>
      </c>
      <c r="C76" s="873"/>
      <c r="D76" s="873"/>
      <c r="E76" s="873"/>
      <c r="F76" s="873"/>
      <c r="G76" s="873"/>
      <c r="H76" s="873"/>
      <c r="I76" s="873"/>
      <c r="J76" s="873"/>
      <c r="K76" s="874"/>
      <c r="L76" s="184" t="s">
        <v>246</v>
      </c>
      <c r="M76" s="146">
        <v>5</v>
      </c>
      <c r="N76" s="514" t="str">
        <f>'گام دوم '!$K$40</f>
        <v>ارائه‏شده‏کامل‏یاناقص</v>
      </c>
      <c r="O76" s="514" t="str">
        <f>'گام دوم '!K40</f>
        <v>ارائه‏شده‏کامل‏یاناقص</v>
      </c>
      <c r="P76" s="538" t="s">
        <v>232</v>
      </c>
      <c r="Q76" s="538" t="s">
        <v>567</v>
      </c>
      <c r="R76" s="145">
        <f t="shared" ref="R76:R82" si="5">IF((OR(O76="ارائه‏نشده", O76="ارائه‏شده‏کامل‏یاناقص")), M76,0)</f>
        <v>5</v>
      </c>
      <c r="S76" s="146"/>
      <c r="T76" s="98"/>
      <c r="U76" s="33"/>
      <c r="V76" s="696"/>
      <c r="W76" s="697"/>
      <c r="X76" s="698"/>
    </row>
    <row r="77" spans="1:24" ht="29.25" thickBot="1">
      <c r="A77" s="166">
        <v>54</v>
      </c>
      <c r="B77" s="872" t="s">
        <v>99</v>
      </c>
      <c r="C77" s="873"/>
      <c r="D77" s="873"/>
      <c r="E77" s="873"/>
      <c r="F77" s="873"/>
      <c r="G77" s="873"/>
      <c r="H77" s="873"/>
      <c r="I77" s="873"/>
      <c r="J77" s="873"/>
      <c r="K77" s="874"/>
      <c r="L77" s="184" t="s">
        <v>246</v>
      </c>
      <c r="M77" s="146">
        <v>5</v>
      </c>
      <c r="N77" s="514" t="str">
        <f>'گام دوم '!$K$41</f>
        <v>ارائه‏شده‏کامل‏یاناقص</v>
      </c>
      <c r="O77" s="514" t="str">
        <f>'گام دوم '!K41</f>
        <v>ارائه‏شده‏کامل‏یاناقص</v>
      </c>
      <c r="P77" s="538" t="s">
        <v>232</v>
      </c>
      <c r="Q77" s="538" t="s">
        <v>567</v>
      </c>
      <c r="R77" s="145">
        <f t="shared" si="5"/>
        <v>5</v>
      </c>
      <c r="S77" s="146"/>
      <c r="T77" s="97"/>
      <c r="U77" s="39"/>
      <c r="V77" s="865"/>
      <c r="W77" s="630"/>
      <c r="X77" s="631"/>
    </row>
    <row r="78" spans="1:24" ht="29.25" thickBot="1">
      <c r="A78" s="166">
        <v>55</v>
      </c>
      <c r="B78" s="921" t="s">
        <v>98</v>
      </c>
      <c r="C78" s="922"/>
      <c r="D78" s="922"/>
      <c r="E78" s="922"/>
      <c r="F78" s="922"/>
      <c r="G78" s="922"/>
      <c r="H78" s="922"/>
      <c r="I78" s="922"/>
      <c r="J78" s="922"/>
      <c r="K78" s="923"/>
      <c r="L78" s="184" t="s">
        <v>246</v>
      </c>
      <c r="M78" s="146">
        <v>5</v>
      </c>
      <c r="N78" s="514" t="str">
        <f>'گام دوم '!$K$42</f>
        <v>ارائه‏شده‏کامل‏یاناقص</v>
      </c>
      <c r="O78" s="514" t="str">
        <f>'گام دوم '!K42</f>
        <v>ارائه‏شده‏کامل‏یاناقص</v>
      </c>
      <c r="P78" s="538" t="s">
        <v>232</v>
      </c>
      <c r="Q78" s="538" t="s">
        <v>567</v>
      </c>
      <c r="R78" s="145">
        <f t="shared" si="5"/>
        <v>5</v>
      </c>
      <c r="S78" s="146"/>
      <c r="T78" s="97"/>
      <c r="U78" s="39"/>
      <c r="V78" s="865"/>
      <c r="W78" s="630"/>
      <c r="X78" s="631"/>
    </row>
    <row r="79" spans="1:24" ht="29.25" thickBot="1">
      <c r="A79" s="166">
        <v>56</v>
      </c>
      <c r="B79" s="872" t="s">
        <v>36</v>
      </c>
      <c r="C79" s="873"/>
      <c r="D79" s="873"/>
      <c r="E79" s="873"/>
      <c r="F79" s="873"/>
      <c r="G79" s="873"/>
      <c r="H79" s="873"/>
      <c r="I79" s="873"/>
      <c r="J79" s="873"/>
      <c r="K79" s="874"/>
      <c r="L79" s="184" t="s">
        <v>246</v>
      </c>
      <c r="M79" s="146">
        <v>5</v>
      </c>
      <c r="N79" s="514" t="str">
        <f>'گام دوم '!$K$43</f>
        <v>ارائه‏شده‏کامل‏یاناقص</v>
      </c>
      <c r="O79" s="514" t="str">
        <f>'گام دوم '!K43</f>
        <v>ارائه‏شده‏کامل‏یاناقص</v>
      </c>
      <c r="P79" s="538" t="s">
        <v>232</v>
      </c>
      <c r="Q79" s="538" t="s">
        <v>567</v>
      </c>
      <c r="R79" s="145">
        <f t="shared" si="5"/>
        <v>5</v>
      </c>
      <c r="S79" s="146"/>
      <c r="T79" s="96"/>
      <c r="U79" s="31"/>
      <c r="V79" s="865"/>
      <c r="W79" s="630"/>
      <c r="X79" s="631"/>
    </row>
    <row r="80" spans="1:24" ht="29.25" thickBot="1">
      <c r="A80" s="166">
        <v>57</v>
      </c>
      <c r="B80" s="872" t="s">
        <v>349</v>
      </c>
      <c r="C80" s="873"/>
      <c r="D80" s="873"/>
      <c r="E80" s="873"/>
      <c r="F80" s="873"/>
      <c r="G80" s="873"/>
      <c r="H80" s="873"/>
      <c r="I80" s="873"/>
      <c r="J80" s="873"/>
      <c r="K80" s="874"/>
      <c r="L80" s="184" t="s">
        <v>246</v>
      </c>
      <c r="M80" s="146">
        <v>10</v>
      </c>
      <c r="N80" s="514" t="str">
        <f>'گام دوم '!$K$44</f>
        <v>ارائه‏شده‏کامل‏یاناقص</v>
      </c>
      <c r="O80" s="514" t="str">
        <f>'گام دوم '!K44</f>
        <v>ارائه‏شده‏کامل‏یاناقص</v>
      </c>
      <c r="P80" s="538" t="s">
        <v>232</v>
      </c>
      <c r="Q80" s="538" t="s">
        <v>567</v>
      </c>
      <c r="R80" s="145">
        <f t="shared" si="5"/>
        <v>10</v>
      </c>
      <c r="S80" s="146"/>
      <c r="T80" s="96"/>
      <c r="U80" s="31"/>
      <c r="V80" s="865"/>
      <c r="W80" s="630"/>
      <c r="X80" s="631"/>
    </row>
    <row r="81" spans="1:24" ht="29.25" thickBot="1">
      <c r="A81" s="166">
        <v>58</v>
      </c>
      <c r="B81" s="881" t="s">
        <v>348</v>
      </c>
      <c r="C81" s="882"/>
      <c r="D81" s="882"/>
      <c r="E81" s="882"/>
      <c r="F81" s="882"/>
      <c r="G81" s="882"/>
      <c r="H81" s="882"/>
      <c r="I81" s="882"/>
      <c r="J81" s="882"/>
      <c r="K81" s="883"/>
      <c r="L81" s="184" t="s">
        <v>246</v>
      </c>
      <c r="M81" s="146">
        <v>5</v>
      </c>
      <c r="N81" s="514" t="str">
        <f>'گام دوم '!$K$45</f>
        <v>ارائه‏شده‏کامل‏یاناقص</v>
      </c>
      <c r="O81" s="514" t="str">
        <f>'گام دوم '!K45</f>
        <v>ارائه‏شده‏کامل‏یاناقص</v>
      </c>
      <c r="P81" s="538" t="s">
        <v>232</v>
      </c>
      <c r="Q81" s="538" t="s">
        <v>567</v>
      </c>
      <c r="R81" s="145">
        <f t="shared" si="5"/>
        <v>5</v>
      </c>
      <c r="S81" s="146"/>
      <c r="T81" s="97"/>
      <c r="U81" s="39"/>
      <c r="V81" s="893"/>
      <c r="W81" s="894"/>
      <c r="X81" s="895"/>
    </row>
    <row r="82" spans="1:24" ht="29.25" thickBot="1">
      <c r="A82" s="166">
        <v>59</v>
      </c>
      <c r="B82" s="878" t="s">
        <v>438</v>
      </c>
      <c r="C82" s="879"/>
      <c r="D82" s="879"/>
      <c r="E82" s="879"/>
      <c r="F82" s="879"/>
      <c r="G82" s="879"/>
      <c r="H82" s="879"/>
      <c r="I82" s="879"/>
      <c r="J82" s="879"/>
      <c r="K82" s="880"/>
      <c r="L82" s="184" t="s">
        <v>246</v>
      </c>
      <c r="M82" s="146">
        <v>10</v>
      </c>
      <c r="N82" s="514" t="str">
        <f>'گام دوم '!$K$46</f>
        <v>ارائه‏شده‏کامل‏یاناقص</v>
      </c>
      <c r="O82" s="514" t="str">
        <f>'گام دوم '!K46</f>
        <v>ارائه‏شده‏کامل‏یاناقص</v>
      </c>
      <c r="P82" s="538" t="s">
        <v>232</v>
      </c>
      <c r="Q82" s="538" t="s">
        <v>567</v>
      </c>
      <c r="R82" s="459">
        <f t="shared" si="5"/>
        <v>10</v>
      </c>
      <c r="S82" s="146"/>
      <c r="T82" s="457"/>
      <c r="U82" s="39"/>
      <c r="V82" s="893"/>
      <c r="W82" s="894"/>
      <c r="X82" s="895"/>
    </row>
    <row r="83" spans="1:24" ht="29.25" thickBot="1">
      <c r="A83" s="176"/>
      <c r="B83" s="992" t="s">
        <v>213</v>
      </c>
      <c r="C83" s="993"/>
      <c r="D83" s="993"/>
      <c r="E83" s="993"/>
      <c r="F83" s="993"/>
      <c r="G83" s="993"/>
      <c r="H83" s="993"/>
      <c r="I83" s="993"/>
      <c r="J83" s="993"/>
      <c r="K83" s="994"/>
      <c r="L83" s="170"/>
      <c r="M83" s="171"/>
      <c r="N83" s="508"/>
      <c r="O83" s="508"/>
      <c r="P83" s="542"/>
      <c r="Q83" s="542"/>
      <c r="R83" s="172"/>
      <c r="S83" s="173"/>
      <c r="T83" s="171"/>
      <c r="U83" s="174"/>
      <c r="V83" s="170"/>
      <c r="W83" s="171"/>
      <c r="X83" s="175"/>
    </row>
    <row r="84" spans="1:24" ht="24.75" thickBot="1">
      <c r="A84" s="58"/>
      <c r="B84" s="875" t="s">
        <v>685</v>
      </c>
      <c r="C84" s="876"/>
      <c r="D84" s="876"/>
      <c r="E84" s="876"/>
      <c r="F84" s="876"/>
      <c r="G84" s="876"/>
      <c r="H84" s="876"/>
      <c r="I84" s="876"/>
      <c r="J84" s="876"/>
      <c r="K84" s="877"/>
      <c r="L84" s="58"/>
      <c r="M84" s="44"/>
      <c r="N84" s="572"/>
      <c r="O84" s="572"/>
      <c r="P84" s="539"/>
      <c r="Q84" s="539"/>
      <c r="R84" s="78"/>
      <c r="S84" s="78"/>
      <c r="T84" s="44"/>
      <c r="U84" s="58"/>
      <c r="V84" s="785"/>
      <c r="W84" s="786"/>
      <c r="X84" s="787"/>
    </row>
    <row r="85" spans="1:24" ht="29.25" thickBot="1">
      <c r="A85" s="176">
        <v>60</v>
      </c>
      <c r="B85" s="885" t="s">
        <v>686</v>
      </c>
      <c r="C85" s="886"/>
      <c r="D85" s="886"/>
      <c r="E85" s="886"/>
      <c r="F85" s="886"/>
      <c r="G85" s="886"/>
      <c r="H85" s="886"/>
      <c r="I85" s="886"/>
      <c r="J85" s="886"/>
      <c r="K85" s="887"/>
      <c r="L85" s="184" t="s">
        <v>246</v>
      </c>
      <c r="M85" s="146">
        <v>30</v>
      </c>
      <c r="N85" s="514" t="str">
        <f>'گام دوم '!$K$79</f>
        <v>ارائه‏شده‏کامل‏یاناقص</v>
      </c>
      <c r="O85" s="514" t="str">
        <f>'گام دوم '!K79</f>
        <v>ارائه‏شده‏کامل‏یاناقص</v>
      </c>
      <c r="P85" s="538" t="s">
        <v>232</v>
      </c>
      <c r="Q85" s="538" t="s">
        <v>569</v>
      </c>
      <c r="R85" s="145">
        <f t="shared" ref="R85:R87" si="6">IF((OR(O85="ارائه‏نشده", O85="ارائه‏شده‏کامل‏یاناقص")), M85,0)</f>
        <v>30</v>
      </c>
      <c r="S85" s="146"/>
      <c r="T85" s="160"/>
      <c r="U85" s="31"/>
      <c r="V85" s="865"/>
      <c r="W85" s="630"/>
      <c r="X85" s="631"/>
    </row>
    <row r="86" spans="1:24" ht="50.25" customHeight="1" thickBot="1">
      <c r="A86" s="176">
        <v>61</v>
      </c>
      <c r="B86" s="918" t="s">
        <v>688</v>
      </c>
      <c r="C86" s="919"/>
      <c r="D86" s="919"/>
      <c r="E86" s="919"/>
      <c r="F86" s="919"/>
      <c r="G86" s="919"/>
      <c r="H86" s="919"/>
      <c r="I86" s="919"/>
      <c r="J86" s="919"/>
      <c r="K86" s="920"/>
      <c r="L86" s="184" t="s">
        <v>246</v>
      </c>
      <c r="M86" s="146">
        <v>40</v>
      </c>
      <c r="N86" s="514" t="str">
        <f>'گام دوم '!$K$80</f>
        <v>ارائه‏شده‏کامل‏یاناقص</v>
      </c>
      <c r="O86" s="514" t="str">
        <f>'گام دوم '!K80</f>
        <v>ارائه‏شده‏کامل‏یاناقص</v>
      </c>
      <c r="P86" s="538" t="s">
        <v>232</v>
      </c>
      <c r="Q86" s="538" t="s">
        <v>569</v>
      </c>
      <c r="R86" s="145">
        <f t="shared" si="6"/>
        <v>40</v>
      </c>
      <c r="S86" s="146"/>
      <c r="T86" s="96"/>
      <c r="U86" s="31"/>
      <c r="V86" s="865"/>
      <c r="W86" s="630"/>
      <c r="X86" s="631"/>
    </row>
    <row r="87" spans="1:24" ht="29.25" thickBot="1">
      <c r="A87" s="176">
        <v>62</v>
      </c>
      <c r="B87" s="884" t="s">
        <v>645</v>
      </c>
      <c r="C87" s="882"/>
      <c r="D87" s="882"/>
      <c r="E87" s="882"/>
      <c r="F87" s="882"/>
      <c r="G87" s="882"/>
      <c r="H87" s="882"/>
      <c r="I87" s="882"/>
      <c r="J87" s="882"/>
      <c r="K87" s="883"/>
      <c r="L87" s="184" t="s">
        <v>246</v>
      </c>
      <c r="M87" s="146">
        <v>30</v>
      </c>
      <c r="N87" s="514" t="str">
        <f>'گام دوم '!$K$81</f>
        <v>ارائه‏شده‏کامل‏یاناقص</v>
      </c>
      <c r="O87" s="514" t="str">
        <f>'گام دوم '!K81</f>
        <v>ارائه‏شده‏کامل‏یاناقص</v>
      </c>
      <c r="P87" s="538" t="s">
        <v>232</v>
      </c>
      <c r="Q87" s="538" t="s">
        <v>569</v>
      </c>
      <c r="R87" s="145">
        <f t="shared" si="6"/>
        <v>30</v>
      </c>
      <c r="S87" s="146"/>
      <c r="T87" s="76"/>
      <c r="U87" s="77"/>
      <c r="V87" s="865"/>
      <c r="W87" s="630"/>
      <c r="X87" s="631"/>
    </row>
    <row r="88" spans="1:24" ht="24.75" thickBot="1">
      <c r="A88" s="58"/>
      <c r="B88" s="875" t="s">
        <v>687</v>
      </c>
      <c r="C88" s="876"/>
      <c r="D88" s="876"/>
      <c r="E88" s="876"/>
      <c r="F88" s="876"/>
      <c r="G88" s="876"/>
      <c r="H88" s="876"/>
      <c r="I88" s="876"/>
      <c r="J88" s="876"/>
      <c r="K88" s="877"/>
      <c r="L88" s="58"/>
      <c r="M88" s="44"/>
      <c r="N88" s="572"/>
      <c r="O88" s="572"/>
      <c r="P88" s="539"/>
      <c r="Q88" s="539"/>
      <c r="R88" s="78"/>
      <c r="S88" s="78"/>
      <c r="T88" s="44"/>
      <c r="U88" s="58"/>
      <c r="V88" s="785"/>
      <c r="W88" s="786"/>
      <c r="X88" s="787"/>
    </row>
    <row r="89" spans="1:24" ht="29.25" thickBot="1">
      <c r="A89" s="176">
        <v>63</v>
      </c>
      <c r="B89" s="968" t="s">
        <v>40</v>
      </c>
      <c r="C89" s="969"/>
      <c r="D89" s="969"/>
      <c r="E89" s="969"/>
      <c r="F89" s="969"/>
      <c r="G89" s="969"/>
      <c r="H89" s="969"/>
      <c r="I89" s="969"/>
      <c r="J89" s="969"/>
      <c r="K89" s="970"/>
      <c r="L89" s="184" t="s">
        <v>246</v>
      </c>
      <c r="M89" s="146">
        <v>40</v>
      </c>
      <c r="N89" s="514" t="str">
        <f>'گام دوم '!$K$85</f>
        <v>ارائه‏شده‏کامل‏یاناقص</v>
      </c>
      <c r="O89" s="514" t="str">
        <f>'گام دوم '!K85</f>
        <v>ارائه‏شده‏کامل‏یاناقص</v>
      </c>
      <c r="P89" s="538" t="s">
        <v>232</v>
      </c>
      <c r="Q89" s="538" t="s">
        <v>569</v>
      </c>
      <c r="R89" s="145">
        <f t="shared" ref="R89:R112" si="7">IF((OR(O89="ارائه‏نشده", O89="ارائه‏شده‏کامل‏یاناقص")), M89,0)</f>
        <v>40</v>
      </c>
      <c r="S89" s="146"/>
      <c r="T89" s="98"/>
      <c r="U89" s="32"/>
      <c r="V89" s="896"/>
      <c r="W89" s="897"/>
      <c r="X89" s="898"/>
    </row>
    <row r="90" spans="1:24" ht="29.25" thickBot="1">
      <c r="A90" s="176">
        <v>64</v>
      </c>
      <c r="B90" s="700" t="s">
        <v>199</v>
      </c>
      <c r="C90" s="701"/>
      <c r="D90" s="701"/>
      <c r="E90" s="701"/>
      <c r="F90" s="701"/>
      <c r="G90" s="701"/>
      <c r="H90" s="701"/>
      <c r="I90" s="701"/>
      <c r="J90" s="701"/>
      <c r="K90" s="924"/>
      <c r="L90" s="184" t="s">
        <v>246</v>
      </c>
      <c r="M90" s="79">
        <v>40</v>
      </c>
      <c r="N90" s="514" t="str">
        <f>'گام دوم '!$K$86</f>
        <v>ارائه‏شده‏کامل‏یاناقص</v>
      </c>
      <c r="O90" s="514" t="str">
        <f>'گام دوم '!K86</f>
        <v>ارائه‏شده‏کامل‏یاناقص</v>
      </c>
      <c r="P90" s="538" t="s">
        <v>232</v>
      </c>
      <c r="Q90" s="538" t="s">
        <v>569</v>
      </c>
      <c r="R90" s="145">
        <f t="shared" si="7"/>
        <v>40</v>
      </c>
      <c r="S90" s="146"/>
      <c r="T90" s="161"/>
      <c r="U90" s="39"/>
      <c r="V90" s="925"/>
      <c r="W90" s="926"/>
      <c r="X90" s="927"/>
    </row>
    <row r="91" spans="1:24" ht="29.25" thickBot="1">
      <c r="A91" s="176">
        <v>65</v>
      </c>
      <c r="B91" s="921" t="s">
        <v>189</v>
      </c>
      <c r="C91" s="922"/>
      <c r="D91" s="922"/>
      <c r="E91" s="922"/>
      <c r="F91" s="922"/>
      <c r="G91" s="922"/>
      <c r="H91" s="922"/>
      <c r="I91" s="922"/>
      <c r="J91" s="922"/>
      <c r="K91" s="923"/>
      <c r="L91" s="184" t="s">
        <v>246</v>
      </c>
      <c r="M91" s="146">
        <v>40</v>
      </c>
      <c r="N91" s="514" t="str">
        <f>'گام دوم '!$K$87</f>
        <v>ارائه‏شده‏کامل‏یاناقص</v>
      </c>
      <c r="O91" s="514" t="str">
        <f>'گام دوم '!K87</f>
        <v>ارائه‏شده‏کامل‏یاناقص</v>
      </c>
      <c r="P91" s="538" t="s">
        <v>232</v>
      </c>
      <c r="Q91" s="538" t="s">
        <v>569</v>
      </c>
      <c r="R91" s="145">
        <f t="shared" si="7"/>
        <v>40</v>
      </c>
      <c r="S91" s="146"/>
      <c r="T91" s="160"/>
      <c r="U91" s="31"/>
      <c r="V91" s="896"/>
      <c r="W91" s="897"/>
      <c r="X91" s="898"/>
    </row>
    <row r="92" spans="1:24" ht="29.25" thickBot="1">
      <c r="A92" s="176">
        <v>66</v>
      </c>
      <c r="B92" s="913" t="s">
        <v>188</v>
      </c>
      <c r="C92" s="914"/>
      <c r="D92" s="914"/>
      <c r="E92" s="914"/>
      <c r="F92" s="914"/>
      <c r="G92" s="914"/>
      <c r="H92" s="914"/>
      <c r="I92" s="914"/>
      <c r="J92" s="914"/>
      <c r="K92" s="915"/>
      <c r="L92" s="184" t="s">
        <v>246</v>
      </c>
      <c r="M92" s="146">
        <v>40</v>
      </c>
      <c r="N92" s="514" t="str">
        <f>'گام دوم '!$K$88</f>
        <v>ارائه‏شده‏کامل‏یاناقص</v>
      </c>
      <c r="O92" s="514" t="str">
        <f>'گام دوم '!K88</f>
        <v>ارائه‏شده‏کامل‏یاناقص</v>
      </c>
      <c r="P92" s="538" t="s">
        <v>232</v>
      </c>
      <c r="Q92" s="538" t="s">
        <v>569</v>
      </c>
      <c r="R92" s="145">
        <f t="shared" si="7"/>
        <v>40</v>
      </c>
      <c r="S92" s="146"/>
      <c r="T92" s="100"/>
      <c r="U92" s="31"/>
      <c r="V92" s="865"/>
      <c r="W92" s="630"/>
      <c r="X92" s="631"/>
    </row>
    <row r="93" spans="1:24" ht="29.25" thickBot="1">
      <c r="A93" s="176">
        <v>67</v>
      </c>
      <c r="B93" s="872" t="s">
        <v>201</v>
      </c>
      <c r="C93" s="873"/>
      <c r="D93" s="873"/>
      <c r="E93" s="873"/>
      <c r="F93" s="873"/>
      <c r="G93" s="873"/>
      <c r="H93" s="873"/>
      <c r="I93" s="873"/>
      <c r="J93" s="873"/>
      <c r="K93" s="874"/>
      <c r="L93" s="184" t="s">
        <v>246</v>
      </c>
      <c r="M93" s="146">
        <v>40</v>
      </c>
      <c r="N93" s="514" t="str">
        <f>'گام دوم '!$K$89</f>
        <v>ارائه‏شده‏کامل‏یاناقص</v>
      </c>
      <c r="O93" s="514" t="str">
        <f>'گام دوم '!K89</f>
        <v>ارائه‏شده‏کامل‏یاناقص</v>
      </c>
      <c r="P93" s="538" t="s">
        <v>232</v>
      </c>
      <c r="Q93" s="538" t="s">
        <v>569</v>
      </c>
      <c r="R93" s="145">
        <f t="shared" si="7"/>
        <v>40</v>
      </c>
      <c r="S93" s="146"/>
      <c r="T93" s="100"/>
      <c r="U93" s="31"/>
      <c r="V93" s="865"/>
      <c r="W93" s="630"/>
      <c r="X93" s="631"/>
    </row>
    <row r="94" spans="1:24" ht="29.25" thickBot="1">
      <c r="A94" s="176">
        <v>68</v>
      </c>
      <c r="B94" s="872" t="s">
        <v>121</v>
      </c>
      <c r="C94" s="873"/>
      <c r="D94" s="873"/>
      <c r="E94" s="873"/>
      <c r="F94" s="873"/>
      <c r="G94" s="873"/>
      <c r="H94" s="873"/>
      <c r="I94" s="873"/>
      <c r="J94" s="873"/>
      <c r="K94" s="874"/>
      <c r="L94" s="184" t="s">
        <v>246</v>
      </c>
      <c r="M94" s="146">
        <v>40</v>
      </c>
      <c r="N94" s="514" t="str">
        <f>'گام دوم '!$K$90</f>
        <v>ارائه‏شده‏کامل‏یاناقص</v>
      </c>
      <c r="O94" s="514" t="str">
        <f>'گام دوم '!K90</f>
        <v>ارائه‏شده‏کامل‏یاناقص</v>
      </c>
      <c r="P94" s="538" t="s">
        <v>232</v>
      </c>
      <c r="Q94" s="538" t="s">
        <v>569</v>
      </c>
      <c r="R94" s="145">
        <f t="shared" si="7"/>
        <v>40</v>
      </c>
      <c r="S94" s="146"/>
      <c r="T94" s="100"/>
      <c r="U94" s="31"/>
      <c r="V94" s="865"/>
      <c r="W94" s="630"/>
      <c r="X94" s="631"/>
    </row>
    <row r="95" spans="1:24" ht="29.25" thickBot="1">
      <c r="A95" s="176">
        <v>69</v>
      </c>
      <c r="B95" s="872" t="s">
        <v>216</v>
      </c>
      <c r="C95" s="873"/>
      <c r="D95" s="873"/>
      <c r="E95" s="873"/>
      <c r="F95" s="873"/>
      <c r="G95" s="873"/>
      <c r="H95" s="873"/>
      <c r="I95" s="873"/>
      <c r="J95" s="873"/>
      <c r="K95" s="874"/>
      <c r="L95" s="184" t="s">
        <v>246</v>
      </c>
      <c r="M95" s="146">
        <v>40</v>
      </c>
      <c r="N95" s="514" t="str">
        <f>'گام دوم '!$K$91</f>
        <v>ارائه‏شده‏کامل‏یاناقص</v>
      </c>
      <c r="O95" s="514" t="str">
        <f>'گام دوم '!K91</f>
        <v>ارائه‏شده‏کامل‏یاناقص</v>
      </c>
      <c r="P95" s="538" t="s">
        <v>232</v>
      </c>
      <c r="Q95" s="538" t="s">
        <v>569</v>
      </c>
      <c r="R95" s="145">
        <f t="shared" si="7"/>
        <v>40</v>
      </c>
      <c r="S95" s="146"/>
      <c r="T95" s="162"/>
      <c r="U95" s="31"/>
      <c r="V95" s="896"/>
      <c r="W95" s="897"/>
      <c r="X95" s="898"/>
    </row>
    <row r="96" spans="1:24" ht="29.25" thickBot="1">
      <c r="A96" s="176">
        <v>70</v>
      </c>
      <c r="B96" s="872" t="s">
        <v>217</v>
      </c>
      <c r="C96" s="873"/>
      <c r="D96" s="873"/>
      <c r="E96" s="873"/>
      <c r="F96" s="873"/>
      <c r="G96" s="873"/>
      <c r="H96" s="873"/>
      <c r="I96" s="873"/>
      <c r="J96" s="873"/>
      <c r="K96" s="874"/>
      <c r="L96" s="184" t="s">
        <v>246</v>
      </c>
      <c r="M96" s="146">
        <v>40</v>
      </c>
      <c r="N96" s="514" t="str">
        <f>'گام دوم '!$K$92</f>
        <v>ارائه‏شده‏کامل‏یاناقص</v>
      </c>
      <c r="O96" s="514" t="str">
        <f>'گام دوم '!K92</f>
        <v>ارائه‏شده‏کامل‏یاناقص</v>
      </c>
      <c r="P96" s="538" t="s">
        <v>232</v>
      </c>
      <c r="Q96" s="538" t="s">
        <v>569</v>
      </c>
      <c r="R96" s="145">
        <f t="shared" si="7"/>
        <v>40</v>
      </c>
      <c r="S96" s="146"/>
      <c r="T96" s="100"/>
      <c r="U96" s="31"/>
      <c r="V96" s="865"/>
      <c r="W96" s="630"/>
      <c r="X96" s="631"/>
    </row>
    <row r="97" spans="1:24" ht="29.25" thickBot="1">
      <c r="A97" s="176">
        <v>71</v>
      </c>
      <c r="B97" s="872" t="s">
        <v>42</v>
      </c>
      <c r="C97" s="873"/>
      <c r="D97" s="873"/>
      <c r="E97" s="873"/>
      <c r="F97" s="873"/>
      <c r="G97" s="873"/>
      <c r="H97" s="873"/>
      <c r="I97" s="873"/>
      <c r="J97" s="873"/>
      <c r="K97" s="874"/>
      <c r="L97" s="184" t="s">
        <v>246</v>
      </c>
      <c r="M97" s="146">
        <v>40</v>
      </c>
      <c r="N97" s="514" t="str">
        <f>'گام دوم '!$K$93</f>
        <v>ارائه‏شده‏کامل‏یاناقص</v>
      </c>
      <c r="O97" s="514" t="str">
        <f>'گام دوم '!K93</f>
        <v>ارائه‏شده‏کامل‏یاناقص</v>
      </c>
      <c r="P97" s="538" t="s">
        <v>232</v>
      </c>
      <c r="Q97" s="538" t="s">
        <v>569</v>
      </c>
      <c r="R97" s="145">
        <f t="shared" si="7"/>
        <v>40</v>
      </c>
      <c r="S97" s="146"/>
      <c r="T97" s="100"/>
      <c r="U97" s="31"/>
      <c r="V97" s="865"/>
      <c r="W97" s="630"/>
      <c r="X97" s="631"/>
    </row>
    <row r="98" spans="1:24" ht="29.25" thickBot="1">
      <c r="A98" s="176">
        <v>72</v>
      </c>
      <c r="B98" s="881" t="s">
        <v>127</v>
      </c>
      <c r="C98" s="882"/>
      <c r="D98" s="882"/>
      <c r="E98" s="882"/>
      <c r="F98" s="882"/>
      <c r="G98" s="882"/>
      <c r="H98" s="882"/>
      <c r="I98" s="882"/>
      <c r="J98" s="882"/>
      <c r="K98" s="883"/>
      <c r="L98" s="184" t="s">
        <v>246</v>
      </c>
      <c r="M98" s="146">
        <v>40</v>
      </c>
      <c r="N98" s="514" t="str">
        <f>'گام دوم '!$K$94</f>
        <v>ارائه‏شده‏کامل‏یاناقص</v>
      </c>
      <c r="O98" s="514" t="str">
        <f>'گام دوم '!K94</f>
        <v>ارائه‏شده‏کامل‏یاناقص</v>
      </c>
      <c r="P98" s="538" t="s">
        <v>232</v>
      </c>
      <c r="Q98" s="538" t="s">
        <v>569</v>
      </c>
      <c r="R98" s="145">
        <f t="shared" si="7"/>
        <v>40</v>
      </c>
      <c r="S98" s="146"/>
      <c r="T98" s="59"/>
      <c r="U98" s="20"/>
      <c r="V98" s="888"/>
      <c r="W98" s="889"/>
      <c r="X98" s="890"/>
    </row>
    <row r="99" spans="1:24" ht="27" thickBot="1">
      <c r="A99" s="110"/>
      <c r="B99" s="866" t="s">
        <v>640</v>
      </c>
      <c r="C99" s="867"/>
      <c r="D99" s="867"/>
      <c r="E99" s="867"/>
      <c r="F99" s="867"/>
      <c r="G99" s="867"/>
      <c r="H99" s="867"/>
      <c r="I99" s="867"/>
      <c r="J99" s="867"/>
      <c r="K99" s="868"/>
      <c r="L99" s="110"/>
      <c r="M99" s="111"/>
      <c r="N99" s="540"/>
      <c r="O99" s="540"/>
      <c r="P99" s="541"/>
      <c r="Q99" s="541"/>
      <c r="R99" s="541"/>
      <c r="S99" s="108"/>
      <c r="T99" s="112"/>
      <c r="U99" s="112"/>
      <c r="V99" s="111"/>
      <c r="W99" s="111"/>
      <c r="X99" s="113"/>
    </row>
    <row r="100" spans="1:24" ht="29.25" thickBot="1">
      <c r="A100" s="176">
        <v>73</v>
      </c>
      <c r="B100" s="869" t="s">
        <v>668</v>
      </c>
      <c r="C100" s="870"/>
      <c r="D100" s="870"/>
      <c r="E100" s="870"/>
      <c r="F100" s="870"/>
      <c r="G100" s="870"/>
      <c r="H100" s="870"/>
      <c r="I100" s="870"/>
      <c r="J100" s="870"/>
      <c r="K100" s="871"/>
      <c r="L100" s="184" t="s">
        <v>246</v>
      </c>
      <c r="M100" s="146">
        <v>40</v>
      </c>
      <c r="N100" s="514" t="str">
        <f>'گام دوم '!$K$105</f>
        <v>ارائه‏شده‏کامل‏یاناقص</v>
      </c>
      <c r="O100" s="514" t="str">
        <f>'گام دوم '!K105</f>
        <v>ارائه‏شده‏کامل‏یاناقص</v>
      </c>
      <c r="P100" s="538" t="s">
        <v>232</v>
      </c>
      <c r="Q100" s="538" t="s">
        <v>569</v>
      </c>
      <c r="R100" s="145">
        <f t="shared" si="7"/>
        <v>40</v>
      </c>
      <c r="S100" s="146"/>
      <c r="T100" s="162"/>
      <c r="U100" s="31"/>
      <c r="V100" s="865"/>
      <c r="W100" s="630"/>
      <c r="X100" s="631"/>
    </row>
    <row r="101" spans="1:24" ht="29.25" thickBot="1">
      <c r="A101" s="176">
        <v>74</v>
      </c>
      <c r="B101" s="869" t="s">
        <v>669</v>
      </c>
      <c r="C101" s="870"/>
      <c r="D101" s="870"/>
      <c r="E101" s="870"/>
      <c r="F101" s="870"/>
      <c r="G101" s="870"/>
      <c r="H101" s="870"/>
      <c r="I101" s="870"/>
      <c r="J101" s="870"/>
      <c r="K101" s="871"/>
      <c r="L101" s="184" t="s">
        <v>246</v>
      </c>
      <c r="M101" s="146">
        <v>40</v>
      </c>
      <c r="N101" s="514" t="str">
        <f>'گام دوم '!$K$106</f>
        <v>ارائه‏شده‏کامل‏یاناقص</v>
      </c>
      <c r="O101" s="514" t="str">
        <f>'گام دوم '!K106</f>
        <v>ارائه‏شده‏کامل‏یاناقص</v>
      </c>
      <c r="P101" s="538" t="s">
        <v>232</v>
      </c>
      <c r="Q101" s="538" t="s">
        <v>569</v>
      </c>
      <c r="R101" s="145">
        <f t="shared" si="7"/>
        <v>40</v>
      </c>
      <c r="S101" s="146"/>
      <c r="T101" s="162"/>
      <c r="U101" s="31"/>
      <c r="V101" s="865"/>
      <c r="W101" s="630"/>
      <c r="X101" s="631"/>
    </row>
    <row r="102" spans="1:24" ht="29.25" thickBot="1">
      <c r="A102" s="176">
        <v>75</v>
      </c>
      <c r="B102" s="885" t="s">
        <v>670</v>
      </c>
      <c r="C102" s="886"/>
      <c r="D102" s="886"/>
      <c r="E102" s="886"/>
      <c r="F102" s="886"/>
      <c r="G102" s="886"/>
      <c r="H102" s="886"/>
      <c r="I102" s="886"/>
      <c r="J102" s="886"/>
      <c r="K102" s="887"/>
      <c r="L102" s="184" t="s">
        <v>246</v>
      </c>
      <c r="M102" s="146">
        <v>40</v>
      </c>
      <c r="N102" s="514" t="str">
        <f>'گام دوم '!$K$107</f>
        <v>ارائه‏شده‏کامل‏یاناقص</v>
      </c>
      <c r="O102" s="514" t="str">
        <f>'گام دوم '!K107</f>
        <v>ارائه‏شده‏کامل‏یاناقص</v>
      </c>
      <c r="P102" s="538" t="s">
        <v>232</v>
      </c>
      <c r="Q102" s="538" t="s">
        <v>569</v>
      </c>
      <c r="R102" s="145">
        <f t="shared" si="7"/>
        <v>40</v>
      </c>
      <c r="S102" s="146"/>
      <c r="T102" s="162"/>
      <c r="U102" s="31"/>
      <c r="V102" s="865"/>
      <c r="W102" s="630"/>
      <c r="X102" s="631"/>
    </row>
    <row r="103" spans="1:24" ht="29.25" thickBot="1">
      <c r="A103" s="176">
        <v>76</v>
      </c>
      <c r="B103" s="885" t="s">
        <v>671</v>
      </c>
      <c r="C103" s="886"/>
      <c r="D103" s="886"/>
      <c r="E103" s="886"/>
      <c r="F103" s="886"/>
      <c r="G103" s="886"/>
      <c r="H103" s="886"/>
      <c r="I103" s="886"/>
      <c r="J103" s="886"/>
      <c r="K103" s="887"/>
      <c r="L103" s="184" t="s">
        <v>246</v>
      </c>
      <c r="M103" s="146">
        <v>40</v>
      </c>
      <c r="N103" s="514" t="str">
        <f>'گام دوم '!$K$108</f>
        <v>ارائه‏شده‏کامل‏یاناقص</v>
      </c>
      <c r="O103" s="514" t="str">
        <f>'گام دوم '!K108</f>
        <v>ارائه‏شده‏کامل‏یاناقص</v>
      </c>
      <c r="P103" s="538" t="s">
        <v>232</v>
      </c>
      <c r="Q103" s="538" t="s">
        <v>569</v>
      </c>
      <c r="R103" s="145">
        <f t="shared" si="7"/>
        <v>40</v>
      </c>
      <c r="S103" s="146"/>
      <c r="T103" s="162"/>
      <c r="U103" s="31"/>
      <c r="V103" s="865"/>
      <c r="W103" s="630"/>
      <c r="X103" s="631"/>
    </row>
    <row r="104" spans="1:24" ht="29.25" thickBot="1">
      <c r="A104" s="176">
        <v>77</v>
      </c>
      <c r="B104" s="869" t="s">
        <v>650</v>
      </c>
      <c r="C104" s="870"/>
      <c r="D104" s="870"/>
      <c r="E104" s="870"/>
      <c r="F104" s="870"/>
      <c r="G104" s="870"/>
      <c r="H104" s="870"/>
      <c r="I104" s="870"/>
      <c r="J104" s="870"/>
      <c r="K104" s="871"/>
      <c r="L104" s="184" t="s">
        <v>246</v>
      </c>
      <c r="M104" s="146">
        <v>40</v>
      </c>
      <c r="N104" s="514" t="str">
        <f>'گام دوم '!$K$109</f>
        <v>ارائه‏شده‏کامل‏یاناقص</v>
      </c>
      <c r="O104" s="514" t="str">
        <f>'گام دوم '!K109</f>
        <v>ارائه‏شده‏کامل‏یاناقص</v>
      </c>
      <c r="P104" s="538" t="s">
        <v>232</v>
      </c>
      <c r="Q104" s="538" t="s">
        <v>569</v>
      </c>
      <c r="R104" s="145">
        <f t="shared" si="7"/>
        <v>40</v>
      </c>
      <c r="S104" s="146"/>
      <c r="T104" s="162"/>
      <c r="U104" s="31"/>
      <c r="V104" s="865"/>
      <c r="W104" s="630"/>
      <c r="X104" s="631"/>
    </row>
    <row r="105" spans="1:24" ht="29.25" thickBot="1">
      <c r="A105" s="176">
        <v>78</v>
      </c>
      <c r="B105" s="862" t="s">
        <v>675</v>
      </c>
      <c r="C105" s="863"/>
      <c r="D105" s="863"/>
      <c r="E105" s="863"/>
      <c r="F105" s="863"/>
      <c r="G105" s="863"/>
      <c r="H105" s="863"/>
      <c r="I105" s="863"/>
      <c r="J105" s="863"/>
      <c r="K105" s="864"/>
      <c r="L105" s="184" t="s">
        <v>246</v>
      </c>
      <c r="M105" s="146">
        <v>40</v>
      </c>
      <c r="N105" s="514" t="str">
        <f>'گام دوم '!$K$112</f>
        <v>ارائه‏شده‏کامل‏یاناقص</v>
      </c>
      <c r="O105" s="514" t="str">
        <f>'گام دوم '!K112</f>
        <v>ارائه‏شده‏کامل‏یاناقص</v>
      </c>
      <c r="P105" s="538" t="s">
        <v>232</v>
      </c>
      <c r="Q105" s="538" t="s">
        <v>569</v>
      </c>
      <c r="R105" s="145">
        <f t="shared" si="7"/>
        <v>40</v>
      </c>
      <c r="S105" s="146"/>
      <c r="T105" s="162"/>
      <c r="U105" s="31"/>
      <c r="V105" s="865"/>
      <c r="W105" s="630"/>
      <c r="X105" s="631"/>
    </row>
    <row r="106" spans="1:24" ht="29.25" thickBot="1">
      <c r="A106" s="176">
        <v>79</v>
      </c>
      <c r="B106" s="862" t="s">
        <v>642</v>
      </c>
      <c r="C106" s="863"/>
      <c r="D106" s="863"/>
      <c r="E106" s="863"/>
      <c r="F106" s="863"/>
      <c r="G106" s="863"/>
      <c r="H106" s="863"/>
      <c r="I106" s="863"/>
      <c r="J106" s="863"/>
      <c r="K106" s="864"/>
      <c r="L106" s="184" t="s">
        <v>246</v>
      </c>
      <c r="M106" s="146">
        <v>40</v>
      </c>
      <c r="N106" s="514" t="str">
        <f>'گام دوم '!$K$114</f>
        <v>ارائه‏شده‏کامل‏یاناقص</v>
      </c>
      <c r="O106" s="514" t="str">
        <f>'گام دوم '!K114</f>
        <v>ارائه‏شده‏کامل‏یاناقص</v>
      </c>
      <c r="P106" s="538" t="s">
        <v>232</v>
      </c>
      <c r="Q106" s="538" t="s">
        <v>569</v>
      </c>
      <c r="R106" s="145">
        <f t="shared" si="7"/>
        <v>40</v>
      </c>
      <c r="S106" s="146"/>
      <c r="T106" s="162"/>
      <c r="U106" s="31"/>
      <c r="V106" s="865"/>
      <c r="W106" s="630"/>
      <c r="X106" s="631"/>
    </row>
    <row r="107" spans="1:24" ht="29.25" thickBot="1">
      <c r="A107" s="176">
        <v>80</v>
      </c>
      <c r="B107" s="928" t="s">
        <v>647</v>
      </c>
      <c r="C107" s="929"/>
      <c r="D107" s="929"/>
      <c r="E107" s="929"/>
      <c r="F107" s="929"/>
      <c r="G107" s="929"/>
      <c r="H107" s="929"/>
      <c r="I107" s="929"/>
      <c r="J107" s="929"/>
      <c r="K107" s="930"/>
      <c r="L107" s="184" t="s">
        <v>246</v>
      </c>
      <c r="M107" s="146">
        <v>40</v>
      </c>
      <c r="N107" s="514" t="str">
        <f>'گام دوم '!$K$118</f>
        <v>ارائه‏شده‏کامل‏یاناقص</v>
      </c>
      <c r="O107" s="514" t="str">
        <f>'گام دوم '!K118</f>
        <v>ارائه‏شده‏کامل‏یاناقص</v>
      </c>
      <c r="P107" s="538" t="s">
        <v>232</v>
      </c>
      <c r="Q107" s="538" t="s">
        <v>569</v>
      </c>
      <c r="R107" s="145">
        <f t="shared" si="7"/>
        <v>40</v>
      </c>
      <c r="S107" s="146"/>
      <c r="T107" s="162"/>
      <c r="U107" s="31"/>
      <c r="V107" s="865"/>
      <c r="W107" s="630"/>
      <c r="X107" s="631"/>
    </row>
    <row r="108" spans="1:24" ht="29.25" thickBot="1">
      <c r="A108" s="176">
        <v>81</v>
      </c>
      <c r="B108" s="928" t="s">
        <v>649</v>
      </c>
      <c r="C108" s="929"/>
      <c r="D108" s="929"/>
      <c r="E108" s="929"/>
      <c r="F108" s="929"/>
      <c r="G108" s="929"/>
      <c r="H108" s="929"/>
      <c r="I108" s="929"/>
      <c r="J108" s="929"/>
      <c r="K108" s="930"/>
      <c r="L108" s="184" t="s">
        <v>246</v>
      </c>
      <c r="M108" s="146">
        <v>40</v>
      </c>
      <c r="N108" s="514" t="str">
        <f>'گام دوم '!$K$116</f>
        <v>ارائه‏شده‏کامل‏یاناقص</v>
      </c>
      <c r="O108" s="514" t="str">
        <f>'گام دوم '!K116</f>
        <v>ارائه‏شده‏کامل‏یاناقص</v>
      </c>
      <c r="P108" s="538" t="s">
        <v>232</v>
      </c>
      <c r="Q108" s="538" t="s">
        <v>569</v>
      </c>
      <c r="R108" s="145">
        <f t="shared" si="7"/>
        <v>40</v>
      </c>
      <c r="S108" s="146"/>
      <c r="T108" s="162"/>
      <c r="U108" s="31"/>
      <c r="V108" s="865"/>
      <c r="W108" s="630"/>
      <c r="X108" s="631"/>
    </row>
    <row r="109" spans="1:24" ht="29.25" thickBot="1">
      <c r="A109" s="176">
        <v>82</v>
      </c>
      <c r="B109" s="928" t="s">
        <v>648</v>
      </c>
      <c r="C109" s="929"/>
      <c r="D109" s="929"/>
      <c r="E109" s="929"/>
      <c r="F109" s="929"/>
      <c r="G109" s="929"/>
      <c r="H109" s="929"/>
      <c r="I109" s="929"/>
      <c r="J109" s="929"/>
      <c r="K109" s="930"/>
      <c r="L109" s="184" t="s">
        <v>246</v>
      </c>
      <c r="M109" s="146">
        <v>40</v>
      </c>
      <c r="N109" s="514" t="str">
        <f>'گام دوم '!$K$117</f>
        <v>ارائه‏شده‏کامل‏یاناقص</v>
      </c>
      <c r="O109" s="514" t="str">
        <f>'گام دوم '!K117</f>
        <v>ارائه‏شده‏کامل‏یاناقص</v>
      </c>
      <c r="P109" s="538" t="s">
        <v>232</v>
      </c>
      <c r="Q109" s="538" t="s">
        <v>569</v>
      </c>
      <c r="R109" s="145">
        <f t="shared" si="7"/>
        <v>40</v>
      </c>
      <c r="S109" s="146"/>
      <c r="T109" s="162"/>
      <c r="U109" s="31"/>
      <c r="V109" s="865"/>
      <c r="W109" s="630"/>
      <c r="X109" s="631"/>
    </row>
    <row r="110" spans="1:24" ht="29.25" thickBot="1">
      <c r="A110" s="176">
        <v>83</v>
      </c>
      <c r="B110" s="928" t="s">
        <v>674</v>
      </c>
      <c r="C110" s="929"/>
      <c r="D110" s="929"/>
      <c r="E110" s="929"/>
      <c r="F110" s="929"/>
      <c r="G110" s="929"/>
      <c r="H110" s="929"/>
      <c r="I110" s="929"/>
      <c r="J110" s="929"/>
      <c r="K110" s="930"/>
      <c r="L110" s="184" t="s">
        <v>246</v>
      </c>
      <c r="M110" s="146">
        <v>40</v>
      </c>
      <c r="N110" s="514" t="str">
        <f>'گام دوم '!$K$119</f>
        <v>ارائه‏شده‏کامل‏یاناقص</v>
      </c>
      <c r="O110" s="514" t="str">
        <f>'گام دوم '!K119</f>
        <v>ارائه‏شده‏کامل‏یاناقص</v>
      </c>
      <c r="P110" s="538" t="s">
        <v>232</v>
      </c>
      <c r="Q110" s="538" t="s">
        <v>569</v>
      </c>
      <c r="R110" s="145">
        <f t="shared" si="7"/>
        <v>40</v>
      </c>
      <c r="S110" s="146"/>
      <c r="T110" s="162"/>
      <c r="U110" s="31"/>
      <c r="V110" s="865"/>
      <c r="W110" s="630"/>
      <c r="X110" s="631"/>
    </row>
    <row r="111" spans="1:24" ht="29.25" thickBot="1">
      <c r="A111" s="176">
        <v>84</v>
      </c>
      <c r="B111" s="1000" t="s">
        <v>680</v>
      </c>
      <c r="C111" s="1001"/>
      <c r="D111" s="1001"/>
      <c r="E111" s="1001"/>
      <c r="F111" s="1001"/>
      <c r="G111" s="1001"/>
      <c r="H111" s="1001"/>
      <c r="I111" s="1001"/>
      <c r="J111" s="1001"/>
      <c r="K111" s="1002"/>
      <c r="L111" s="184" t="s">
        <v>246</v>
      </c>
      <c r="M111" s="146">
        <v>40</v>
      </c>
      <c r="N111" s="514" t="str">
        <f>'گام دوم '!$K$120</f>
        <v>ارائه‏شده‏کامل‏یاناقص</v>
      </c>
      <c r="O111" s="514" t="str">
        <f>'گام دوم '!K120</f>
        <v>ارائه‏شده‏کامل‏یاناقص</v>
      </c>
      <c r="P111" s="538" t="s">
        <v>232</v>
      </c>
      <c r="Q111" s="538" t="s">
        <v>569</v>
      </c>
      <c r="R111" s="145">
        <f t="shared" si="7"/>
        <v>40</v>
      </c>
      <c r="S111" s="146"/>
      <c r="T111" s="162"/>
      <c r="U111" s="31"/>
      <c r="V111" s="888"/>
      <c r="W111" s="889"/>
      <c r="X111" s="890"/>
    </row>
    <row r="112" spans="1:24" ht="29.25" thickBot="1">
      <c r="A112" s="176">
        <v>85</v>
      </c>
      <c r="B112" s="1000" t="s">
        <v>682</v>
      </c>
      <c r="C112" s="1001"/>
      <c r="D112" s="1001"/>
      <c r="E112" s="1001"/>
      <c r="F112" s="1001"/>
      <c r="G112" s="1001"/>
      <c r="H112" s="1001"/>
      <c r="I112" s="1001"/>
      <c r="J112" s="1001"/>
      <c r="K112" s="1002"/>
      <c r="L112" s="184" t="s">
        <v>246</v>
      </c>
      <c r="M112" s="146">
        <v>40</v>
      </c>
      <c r="N112" s="514" t="str">
        <f>'گام دوم '!$K$121</f>
        <v>ارائه‏شده‏کامل‏یاناقص</v>
      </c>
      <c r="O112" s="514" t="str">
        <f>'گام دوم '!K121</f>
        <v>ارائه‏شده‏کامل‏یاناقص</v>
      </c>
      <c r="P112" s="538" t="s">
        <v>232</v>
      </c>
      <c r="Q112" s="538" t="s">
        <v>569</v>
      </c>
      <c r="R112" s="145">
        <f t="shared" si="7"/>
        <v>40</v>
      </c>
      <c r="S112" s="146"/>
      <c r="T112" s="162"/>
      <c r="U112" s="31"/>
      <c r="V112" s="888"/>
      <c r="W112" s="889"/>
      <c r="X112" s="890"/>
    </row>
    <row r="113" spans="1:24" ht="29.25" thickBot="1">
      <c r="A113" s="183"/>
      <c r="B113" s="899" t="s">
        <v>218</v>
      </c>
      <c r="C113" s="900"/>
      <c r="D113" s="900"/>
      <c r="E113" s="900"/>
      <c r="F113" s="900"/>
      <c r="G113" s="900"/>
      <c r="H113" s="900"/>
      <c r="I113" s="900"/>
      <c r="J113" s="900"/>
      <c r="K113" s="901"/>
      <c r="L113" s="177"/>
      <c r="M113" s="178"/>
      <c r="N113" s="543"/>
      <c r="O113" s="543"/>
      <c r="P113" s="544"/>
      <c r="Q113" s="544"/>
      <c r="R113" s="179"/>
      <c r="S113" s="180"/>
      <c r="T113" s="181"/>
      <c r="U113" s="181"/>
      <c r="V113" s="178"/>
      <c r="W113" s="178"/>
      <c r="X113" s="182"/>
    </row>
    <row r="114" spans="1:24" ht="24.75" thickBot="1">
      <c r="A114" s="58"/>
      <c r="B114" s="902" t="s">
        <v>43</v>
      </c>
      <c r="C114" s="903"/>
      <c r="D114" s="903"/>
      <c r="E114" s="903"/>
      <c r="F114" s="903"/>
      <c r="G114" s="903"/>
      <c r="H114" s="903"/>
      <c r="I114" s="903"/>
      <c r="J114" s="903"/>
      <c r="K114" s="904"/>
      <c r="L114" s="58"/>
      <c r="M114" s="44"/>
      <c r="N114" s="506"/>
      <c r="O114" s="506"/>
      <c r="P114" s="515"/>
      <c r="Q114" s="515"/>
      <c r="R114" s="81"/>
      <c r="S114" s="78"/>
      <c r="T114" s="75"/>
      <c r="U114" s="75"/>
      <c r="V114" s="44"/>
      <c r="W114" s="44"/>
      <c r="X114" s="45"/>
    </row>
    <row r="115" spans="1:24" ht="29.25" thickBot="1">
      <c r="A115" s="183">
        <v>86</v>
      </c>
      <c r="B115" s="872" t="s">
        <v>132</v>
      </c>
      <c r="C115" s="873"/>
      <c r="D115" s="873"/>
      <c r="E115" s="873"/>
      <c r="F115" s="873"/>
      <c r="G115" s="873"/>
      <c r="H115" s="873"/>
      <c r="I115" s="873"/>
      <c r="J115" s="873"/>
      <c r="K115" s="874"/>
      <c r="L115" s="23" t="s">
        <v>246</v>
      </c>
      <c r="M115" s="146">
        <v>30</v>
      </c>
      <c r="N115" s="514" t="str">
        <f>'گام دوم '!$K$138</f>
        <v>ارائه‏شده‏کامل‏یاناقص</v>
      </c>
      <c r="O115" s="514" t="str">
        <f>'گام دوم '!K138</f>
        <v>ارائه‏شده‏کامل‏یاناقص</v>
      </c>
      <c r="P115" s="538" t="s">
        <v>232</v>
      </c>
      <c r="Q115" s="538" t="s">
        <v>569</v>
      </c>
      <c r="R115" s="145">
        <f t="shared" ref="R115:R123" si="8">IF((OR(O115="ارائه‏نشده", O115="ارائه‏شده‏کامل‏یاناقص")), M115,0)</f>
        <v>30</v>
      </c>
      <c r="S115" s="146"/>
      <c r="T115" s="50"/>
      <c r="U115" s="4"/>
      <c r="V115" s="865"/>
      <c r="W115" s="630"/>
      <c r="X115" s="631"/>
    </row>
    <row r="116" spans="1:24" ht="29.25" thickBot="1">
      <c r="A116" s="183">
        <v>87</v>
      </c>
      <c r="B116" s="872" t="s">
        <v>45</v>
      </c>
      <c r="C116" s="873"/>
      <c r="D116" s="873"/>
      <c r="E116" s="873"/>
      <c r="F116" s="873"/>
      <c r="G116" s="873"/>
      <c r="H116" s="873"/>
      <c r="I116" s="873"/>
      <c r="J116" s="873"/>
      <c r="K116" s="874"/>
      <c r="L116" s="184" t="s">
        <v>246</v>
      </c>
      <c r="M116" s="146">
        <v>30</v>
      </c>
      <c r="N116" s="514" t="str">
        <f>'گام دوم '!$K$139</f>
        <v>ارائه‏شده‏کامل‏یاناقص</v>
      </c>
      <c r="O116" s="514" t="str">
        <f>'گام دوم '!K139</f>
        <v>ارائه‏شده‏کامل‏یاناقص</v>
      </c>
      <c r="P116" s="538" t="s">
        <v>232</v>
      </c>
      <c r="Q116" s="538" t="s">
        <v>569</v>
      </c>
      <c r="R116" s="145">
        <f t="shared" si="8"/>
        <v>30</v>
      </c>
      <c r="S116" s="146"/>
      <c r="T116" s="50"/>
      <c r="U116" s="4"/>
      <c r="V116" s="865"/>
      <c r="W116" s="630"/>
      <c r="X116" s="631"/>
    </row>
    <row r="117" spans="1:24" ht="29.25" thickBot="1">
      <c r="A117" s="183">
        <v>88</v>
      </c>
      <c r="B117" s="872" t="s">
        <v>122</v>
      </c>
      <c r="C117" s="873"/>
      <c r="D117" s="873"/>
      <c r="E117" s="873"/>
      <c r="F117" s="873"/>
      <c r="G117" s="873"/>
      <c r="H117" s="873"/>
      <c r="I117" s="873"/>
      <c r="J117" s="873"/>
      <c r="K117" s="874"/>
      <c r="L117" s="184" t="s">
        <v>246</v>
      </c>
      <c r="M117" s="146">
        <v>30</v>
      </c>
      <c r="N117" s="514" t="str">
        <f>'گام دوم '!$K$140</f>
        <v>ارائه‏شده‏کامل‏یاناقص</v>
      </c>
      <c r="O117" s="514" t="str">
        <f>'گام دوم '!K140</f>
        <v>ارائه‏شده‏کامل‏یاناقص</v>
      </c>
      <c r="P117" s="538" t="s">
        <v>232</v>
      </c>
      <c r="Q117" s="538" t="s">
        <v>569</v>
      </c>
      <c r="R117" s="145">
        <f t="shared" si="8"/>
        <v>30</v>
      </c>
      <c r="S117" s="146"/>
      <c r="T117" s="50"/>
      <c r="U117" s="4"/>
      <c r="V117" s="865"/>
      <c r="W117" s="630"/>
      <c r="X117" s="631"/>
    </row>
    <row r="118" spans="1:24" ht="29.25" thickBot="1">
      <c r="A118" s="183">
        <v>89</v>
      </c>
      <c r="B118" s="905" t="s">
        <v>123</v>
      </c>
      <c r="C118" s="906"/>
      <c r="D118" s="906"/>
      <c r="E118" s="906"/>
      <c r="F118" s="906"/>
      <c r="G118" s="906"/>
      <c r="H118" s="906"/>
      <c r="I118" s="906"/>
      <c r="J118" s="906"/>
      <c r="K118" s="907"/>
      <c r="L118" s="184" t="s">
        <v>246</v>
      </c>
      <c r="M118" s="146">
        <v>30</v>
      </c>
      <c r="N118" s="514" t="str">
        <f>'گام دوم '!$K$141</f>
        <v>ارائه‏شده‏کامل‏یاناقص</v>
      </c>
      <c r="O118" s="514" t="str">
        <f>'گام دوم '!K141</f>
        <v>ارائه‏شده‏کامل‏یاناقص</v>
      </c>
      <c r="P118" s="538" t="s">
        <v>232</v>
      </c>
      <c r="Q118" s="538" t="s">
        <v>569</v>
      </c>
      <c r="R118" s="145">
        <f t="shared" si="8"/>
        <v>30</v>
      </c>
      <c r="S118" s="146"/>
      <c r="T118" s="50"/>
      <c r="U118" s="4"/>
      <c r="V118" s="865"/>
      <c r="W118" s="630"/>
      <c r="X118" s="631"/>
    </row>
    <row r="119" spans="1:24" ht="29.25" thickBot="1">
      <c r="A119" s="183">
        <v>90</v>
      </c>
      <c r="B119" s="905" t="s">
        <v>100</v>
      </c>
      <c r="C119" s="906"/>
      <c r="D119" s="906"/>
      <c r="E119" s="906"/>
      <c r="F119" s="906"/>
      <c r="G119" s="906"/>
      <c r="H119" s="906"/>
      <c r="I119" s="906"/>
      <c r="J119" s="906"/>
      <c r="K119" s="907"/>
      <c r="L119" s="184" t="s">
        <v>246</v>
      </c>
      <c r="M119" s="146">
        <v>30</v>
      </c>
      <c r="N119" s="514" t="str">
        <f>'گام دوم '!$K$142</f>
        <v>ارائه‏شده‏کامل‏یاناقص</v>
      </c>
      <c r="O119" s="514" t="str">
        <f>'گام دوم '!K142</f>
        <v>ارائه‏شده‏کامل‏یاناقص</v>
      </c>
      <c r="P119" s="538" t="s">
        <v>232</v>
      </c>
      <c r="Q119" s="538" t="s">
        <v>569</v>
      </c>
      <c r="R119" s="145">
        <f t="shared" si="8"/>
        <v>30</v>
      </c>
      <c r="S119" s="146"/>
      <c r="T119" s="50"/>
      <c r="U119" s="4"/>
      <c r="V119" s="896"/>
      <c r="W119" s="897"/>
      <c r="X119" s="898"/>
    </row>
    <row r="120" spans="1:24" ht="29.25" thickBot="1">
      <c r="A120" s="183">
        <v>91</v>
      </c>
      <c r="B120" s="905" t="s">
        <v>101</v>
      </c>
      <c r="C120" s="906"/>
      <c r="D120" s="906"/>
      <c r="E120" s="906"/>
      <c r="F120" s="906"/>
      <c r="G120" s="906"/>
      <c r="H120" s="906"/>
      <c r="I120" s="906"/>
      <c r="J120" s="906"/>
      <c r="K120" s="907"/>
      <c r="L120" s="184" t="s">
        <v>246</v>
      </c>
      <c r="M120" s="146">
        <v>30</v>
      </c>
      <c r="N120" s="514" t="str">
        <f>'گام دوم '!$K$143</f>
        <v>ارائه‏شده‏کامل‏یاناقص</v>
      </c>
      <c r="O120" s="514" t="str">
        <f>'گام دوم '!K143</f>
        <v>ارائه‏شده‏کامل‏یاناقص</v>
      </c>
      <c r="P120" s="538" t="s">
        <v>232</v>
      </c>
      <c r="Q120" s="538" t="s">
        <v>569</v>
      </c>
      <c r="R120" s="145">
        <f t="shared" si="8"/>
        <v>30</v>
      </c>
      <c r="S120" s="146"/>
      <c r="T120" s="50"/>
      <c r="U120" s="4"/>
      <c r="V120" s="983"/>
      <c r="W120" s="984"/>
      <c r="X120" s="985"/>
    </row>
    <row r="121" spans="1:24" ht="29.25" thickBot="1">
      <c r="A121" s="183">
        <v>92</v>
      </c>
      <c r="B121" s="905" t="s">
        <v>103</v>
      </c>
      <c r="C121" s="906"/>
      <c r="D121" s="906"/>
      <c r="E121" s="906"/>
      <c r="F121" s="906"/>
      <c r="G121" s="906"/>
      <c r="H121" s="906"/>
      <c r="I121" s="906"/>
      <c r="J121" s="906"/>
      <c r="K121" s="907"/>
      <c r="L121" s="184" t="s">
        <v>246</v>
      </c>
      <c r="M121" s="146">
        <v>25</v>
      </c>
      <c r="N121" s="514" t="str">
        <f>'گام دوم '!$K$144</f>
        <v>ارائه‏شده‏کامل‏یاناقص</v>
      </c>
      <c r="O121" s="514" t="str">
        <f>'گام دوم '!K144</f>
        <v>ارائه‏شده‏کامل‏یاناقص</v>
      </c>
      <c r="P121" s="538" t="s">
        <v>232</v>
      </c>
      <c r="Q121" s="538" t="s">
        <v>569</v>
      </c>
      <c r="R121" s="145">
        <f t="shared" si="8"/>
        <v>25</v>
      </c>
      <c r="S121" s="146"/>
      <c r="T121" s="50"/>
      <c r="U121" s="4"/>
      <c r="V121" s="865"/>
      <c r="W121" s="630"/>
      <c r="X121" s="631"/>
    </row>
    <row r="122" spans="1:24" ht="29.25" thickBot="1">
      <c r="A122" s="183">
        <v>93</v>
      </c>
      <c r="B122" s="905" t="s">
        <v>102</v>
      </c>
      <c r="C122" s="906"/>
      <c r="D122" s="906"/>
      <c r="E122" s="906"/>
      <c r="F122" s="906"/>
      <c r="G122" s="906"/>
      <c r="H122" s="906"/>
      <c r="I122" s="906"/>
      <c r="J122" s="906"/>
      <c r="K122" s="907"/>
      <c r="L122" s="184" t="s">
        <v>246</v>
      </c>
      <c r="M122" s="146">
        <v>25</v>
      </c>
      <c r="N122" s="514" t="str">
        <f>'گام دوم '!$K$145</f>
        <v>ارائه‏شده‏کامل‏یاناقص</v>
      </c>
      <c r="O122" s="514" t="str">
        <f>'گام دوم '!K145</f>
        <v>ارائه‏شده‏کامل‏یاناقص</v>
      </c>
      <c r="P122" s="538" t="s">
        <v>232</v>
      </c>
      <c r="Q122" s="538" t="s">
        <v>569</v>
      </c>
      <c r="R122" s="145">
        <f t="shared" si="8"/>
        <v>25</v>
      </c>
      <c r="S122" s="146"/>
      <c r="T122" s="50"/>
      <c r="U122" s="4"/>
      <c r="V122" s="893"/>
      <c r="W122" s="894"/>
      <c r="X122" s="895"/>
    </row>
    <row r="123" spans="1:24" ht="29.25" thickBot="1">
      <c r="A123" s="183">
        <v>94</v>
      </c>
      <c r="B123" s="905" t="s">
        <v>125</v>
      </c>
      <c r="C123" s="906"/>
      <c r="D123" s="906"/>
      <c r="E123" s="906"/>
      <c r="F123" s="906"/>
      <c r="G123" s="906"/>
      <c r="H123" s="906"/>
      <c r="I123" s="906"/>
      <c r="J123" s="906"/>
      <c r="K123" s="907"/>
      <c r="L123" s="184" t="s">
        <v>246</v>
      </c>
      <c r="M123" s="146">
        <v>30</v>
      </c>
      <c r="N123" s="514" t="str">
        <f>'گام دوم '!$K$146</f>
        <v>ارائه‏شده‏کامل‏یاناقص</v>
      </c>
      <c r="O123" s="514" t="str">
        <f>'گام دوم '!K146</f>
        <v>ارائه‏شده‏کامل‏یاناقص</v>
      </c>
      <c r="P123" s="538" t="s">
        <v>232</v>
      </c>
      <c r="Q123" s="538" t="s">
        <v>569</v>
      </c>
      <c r="R123" s="145">
        <f t="shared" si="8"/>
        <v>30</v>
      </c>
      <c r="S123" s="146"/>
      <c r="T123" s="50"/>
      <c r="U123" s="4"/>
      <c r="V123" s="888"/>
      <c r="W123" s="889"/>
      <c r="X123" s="890"/>
    </row>
    <row r="124" spans="1:24" ht="24.75" thickBot="1">
      <c r="A124" s="58"/>
      <c r="B124" s="989" t="s">
        <v>672</v>
      </c>
      <c r="C124" s="990"/>
      <c r="D124" s="990"/>
      <c r="E124" s="990"/>
      <c r="F124" s="990"/>
      <c r="G124" s="990"/>
      <c r="H124" s="990"/>
      <c r="I124" s="990"/>
      <c r="J124" s="990"/>
      <c r="K124" s="991"/>
      <c r="L124" s="58"/>
      <c r="M124" s="44"/>
      <c r="N124" s="572"/>
      <c r="O124" s="572"/>
      <c r="P124" s="515"/>
      <c r="Q124" s="515"/>
      <c r="R124" s="81"/>
      <c r="S124" s="78"/>
      <c r="T124" s="75"/>
      <c r="U124" s="75"/>
      <c r="V124" s="44"/>
      <c r="W124" s="44"/>
      <c r="X124" s="45"/>
    </row>
    <row r="125" spans="1:24" ht="29.25" thickBot="1">
      <c r="A125" s="183">
        <v>95</v>
      </c>
      <c r="B125" s="913" t="s">
        <v>131</v>
      </c>
      <c r="C125" s="914"/>
      <c r="D125" s="914"/>
      <c r="E125" s="914"/>
      <c r="F125" s="914"/>
      <c r="G125" s="914"/>
      <c r="H125" s="914"/>
      <c r="I125" s="914"/>
      <c r="J125" s="914"/>
      <c r="K125" s="915"/>
      <c r="L125" s="184" t="s">
        <v>246</v>
      </c>
      <c r="M125" s="146">
        <v>30</v>
      </c>
      <c r="N125" s="514" t="str">
        <f>'گام دوم '!$K$149</f>
        <v>ارائه‏شده‏کامل‏یاناقص</v>
      </c>
      <c r="O125" s="514" t="str">
        <f>'گام دوم '!K149</f>
        <v>ارائه‏شده‏کامل‏یاناقص</v>
      </c>
      <c r="P125" s="538" t="s">
        <v>232</v>
      </c>
      <c r="Q125" s="538" t="s">
        <v>569</v>
      </c>
      <c r="R125" s="145">
        <f t="shared" ref="R125:R128" si="9">IF((OR(O125="ارائه‏نشده", O125="ارائه‏شده‏کامل‏یاناقص")), M125,0)</f>
        <v>30</v>
      </c>
      <c r="S125" s="146"/>
      <c r="T125" s="51"/>
      <c r="U125" s="32"/>
      <c r="V125" s="696"/>
      <c r="W125" s="697"/>
      <c r="X125" s="698"/>
    </row>
    <row r="126" spans="1:24" ht="29.25" thickBot="1">
      <c r="A126" s="183">
        <v>96</v>
      </c>
      <c r="B126" s="872" t="s">
        <v>124</v>
      </c>
      <c r="C126" s="873"/>
      <c r="D126" s="873"/>
      <c r="E126" s="873"/>
      <c r="F126" s="873"/>
      <c r="G126" s="873"/>
      <c r="H126" s="873"/>
      <c r="I126" s="873"/>
      <c r="J126" s="873"/>
      <c r="K126" s="874"/>
      <c r="L126" s="184" t="s">
        <v>246</v>
      </c>
      <c r="M126" s="146">
        <v>30</v>
      </c>
      <c r="N126" s="514" t="str">
        <f>'گام دوم '!$K$150</f>
        <v>ارائه‏شده‏کامل‏یاناقص</v>
      </c>
      <c r="O126" s="514" t="str">
        <f>'گام دوم '!K150</f>
        <v>ارائه‏شده‏کامل‏یاناقص</v>
      </c>
      <c r="P126" s="538" t="s">
        <v>232</v>
      </c>
      <c r="Q126" s="538" t="s">
        <v>569</v>
      </c>
      <c r="R126" s="145">
        <f t="shared" si="9"/>
        <v>30</v>
      </c>
      <c r="S126" s="146"/>
      <c r="T126" s="50"/>
      <c r="U126" s="4"/>
      <c r="V126" s="865"/>
      <c r="W126" s="630"/>
      <c r="X126" s="631"/>
    </row>
    <row r="127" spans="1:24" ht="29.25" thickBot="1">
      <c r="A127" s="183">
        <v>97</v>
      </c>
      <c r="B127" s="986" t="s">
        <v>673</v>
      </c>
      <c r="C127" s="987"/>
      <c r="D127" s="987"/>
      <c r="E127" s="987"/>
      <c r="F127" s="987"/>
      <c r="G127" s="987"/>
      <c r="H127" s="987"/>
      <c r="I127" s="987"/>
      <c r="J127" s="987"/>
      <c r="K127" s="988"/>
      <c r="L127" s="184" t="s">
        <v>246</v>
      </c>
      <c r="M127" s="146">
        <v>40</v>
      </c>
      <c r="N127" s="514" t="str">
        <f>'گام دوم '!$K$151</f>
        <v>ارائه‏شده‏کامل‏یاناقص</v>
      </c>
      <c r="O127" s="514" t="str">
        <f>'گام دوم '!K151</f>
        <v>ارائه‏شده‏کامل‏یاناقص</v>
      </c>
      <c r="P127" s="538" t="s">
        <v>232</v>
      </c>
      <c r="Q127" s="538" t="s">
        <v>569</v>
      </c>
      <c r="R127" s="145">
        <f t="shared" si="9"/>
        <v>40</v>
      </c>
      <c r="S127" s="146"/>
      <c r="T127" s="50"/>
      <c r="U127" s="4"/>
      <c r="V127" s="865"/>
      <c r="W127" s="630"/>
      <c r="X127" s="631"/>
    </row>
    <row r="128" spans="1:24" ht="29.25" thickBot="1">
      <c r="A128" s="183">
        <v>98</v>
      </c>
      <c r="B128" s="905" t="s">
        <v>47</v>
      </c>
      <c r="C128" s="906"/>
      <c r="D128" s="906"/>
      <c r="E128" s="906"/>
      <c r="F128" s="906"/>
      <c r="G128" s="906"/>
      <c r="H128" s="906"/>
      <c r="I128" s="906"/>
      <c r="J128" s="906"/>
      <c r="K128" s="907"/>
      <c r="L128" s="184" t="s">
        <v>246</v>
      </c>
      <c r="M128" s="146">
        <v>40</v>
      </c>
      <c r="N128" s="514" t="str">
        <f>'گام دوم '!$K$152</f>
        <v>ارائه‏شده‏کامل‏یاناقص</v>
      </c>
      <c r="O128" s="514" t="str">
        <f>'گام دوم '!K152</f>
        <v>ارائه‏شده‏کامل‏یاناقص</v>
      </c>
      <c r="P128" s="538" t="s">
        <v>232</v>
      </c>
      <c r="Q128" s="538" t="s">
        <v>569</v>
      </c>
      <c r="R128" s="145">
        <f t="shared" si="9"/>
        <v>40</v>
      </c>
      <c r="S128" s="146"/>
      <c r="T128" s="17"/>
      <c r="U128" s="5"/>
      <c r="V128" s="888"/>
      <c r="W128" s="889"/>
      <c r="X128" s="890"/>
    </row>
    <row r="129" spans="1:24" ht="30.75" thickBot="1">
      <c r="A129" s="477"/>
      <c r="B129" s="908" t="s">
        <v>219</v>
      </c>
      <c r="C129" s="909"/>
      <c r="D129" s="909"/>
      <c r="E129" s="909"/>
      <c r="F129" s="909"/>
      <c r="G129" s="909"/>
      <c r="H129" s="909"/>
      <c r="I129" s="909"/>
      <c r="J129" s="909"/>
      <c r="K129" s="910"/>
      <c r="L129" s="185"/>
      <c r="M129" s="186"/>
      <c r="N129" s="519"/>
      <c r="O129" s="519"/>
      <c r="P129" s="545"/>
      <c r="Q129" s="545"/>
      <c r="R129" s="187"/>
      <c r="S129" s="187"/>
      <c r="T129" s="188"/>
      <c r="U129" s="188"/>
      <c r="V129" s="186"/>
      <c r="W129" s="186"/>
      <c r="X129" s="188"/>
    </row>
    <row r="130" spans="1:24" ht="29.25" thickBot="1">
      <c r="A130" s="477">
        <v>99</v>
      </c>
      <c r="B130" s="911" t="s">
        <v>48</v>
      </c>
      <c r="C130" s="911"/>
      <c r="D130" s="911"/>
      <c r="E130" s="911"/>
      <c r="F130" s="911"/>
      <c r="G130" s="911"/>
      <c r="H130" s="911"/>
      <c r="I130" s="911"/>
      <c r="J130" s="911"/>
      <c r="K130" s="912"/>
      <c r="L130" s="184" t="s">
        <v>246</v>
      </c>
      <c r="M130" s="146">
        <v>50</v>
      </c>
      <c r="N130" s="514" t="str">
        <f>'گام دوم '!$K$171</f>
        <v>ارائه‏شده‏کامل‏یاناقص</v>
      </c>
      <c r="O130" s="514" t="str">
        <f>'گام دوم '!K171</f>
        <v>ارائه‏شده‏کامل‏یاناقص</v>
      </c>
      <c r="P130" s="538" t="s">
        <v>232</v>
      </c>
      <c r="Q130" s="538" t="s">
        <v>569</v>
      </c>
      <c r="R130" s="145">
        <f>IF((OR(O130="ارائه‏نشده", O130="ارائه‏شده‏کامل‏یاناقص")), M130,0)</f>
        <v>50</v>
      </c>
      <c r="S130" s="146"/>
      <c r="T130" s="51"/>
      <c r="U130" s="32"/>
      <c r="V130" s="696"/>
      <c r="W130" s="697"/>
      <c r="X130" s="698"/>
    </row>
    <row r="131" spans="1:24" ht="29.25" thickBot="1">
      <c r="A131" s="477">
        <v>100</v>
      </c>
      <c r="B131" s="872" t="s">
        <v>490</v>
      </c>
      <c r="C131" s="873"/>
      <c r="D131" s="873"/>
      <c r="E131" s="873"/>
      <c r="F131" s="873"/>
      <c r="G131" s="873"/>
      <c r="H131" s="873"/>
      <c r="I131" s="873"/>
      <c r="J131" s="873"/>
      <c r="K131" s="874"/>
      <c r="L131" s="184" t="s">
        <v>246</v>
      </c>
      <c r="M131" s="146">
        <v>100</v>
      </c>
      <c r="N131" s="514" t="str">
        <f>'گام دوم '!$K$172</f>
        <v>ارائه‏شده‏کامل‏یاناقص</v>
      </c>
      <c r="O131" s="514" t="str">
        <f>'گام دوم '!K172</f>
        <v>ارائه‏شده‏کامل‏یاناقص</v>
      </c>
      <c r="P131" s="538" t="s">
        <v>232</v>
      </c>
      <c r="Q131" s="538" t="s">
        <v>569</v>
      </c>
      <c r="R131" s="145">
        <f t="shared" ref="R131:R134" si="10">IF((OR(O131="ارائه‏نشده", O131="ارائه‏شده‏کامل‏یاناقص")), M131,0)</f>
        <v>100</v>
      </c>
      <c r="S131" s="146"/>
      <c r="T131" s="50"/>
      <c r="U131" s="4"/>
      <c r="V131" s="865"/>
      <c r="W131" s="630"/>
      <c r="X131" s="631"/>
    </row>
    <row r="132" spans="1:24" ht="29.25" thickBot="1">
      <c r="A132" s="477">
        <v>101</v>
      </c>
      <c r="B132" s="872" t="s">
        <v>683</v>
      </c>
      <c r="C132" s="873"/>
      <c r="D132" s="873"/>
      <c r="E132" s="873"/>
      <c r="F132" s="873"/>
      <c r="G132" s="873"/>
      <c r="H132" s="873"/>
      <c r="I132" s="873"/>
      <c r="J132" s="873"/>
      <c r="K132" s="874"/>
      <c r="L132" s="184" t="s">
        <v>246</v>
      </c>
      <c r="M132" s="146">
        <v>100</v>
      </c>
      <c r="N132" s="514" t="str">
        <f>'گام دوم '!$K$172</f>
        <v>ارائه‏شده‏کامل‏یاناقص</v>
      </c>
      <c r="O132" s="514" t="str">
        <f>'گام دوم '!K172</f>
        <v>ارائه‏شده‏کامل‏یاناقص</v>
      </c>
      <c r="P132" s="538" t="s">
        <v>232</v>
      </c>
      <c r="Q132" s="538" t="s">
        <v>569</v>
      </c>
      <c r="R132" s="145">
        <f t="shared" si="10"/>
        <v>100</v>
      </c>
      <c r="S132" s="146"/>
      <c r="T132" s="52"/>
      <c r="U132" s="20"/>
      <c r="V132" s="888"/>
      <c r="W132" s="889"/>
      <c r="X132" s="890"/>
    </row>
    <row r="133" spans="1:24" ht="29.25" thickBot="1">
      <c r="A133" s="477">
        <v>102</v>
      </c>
      <c r="B133" s="986" t="s">
        <v>684</v>
      </c>
      <c r="C133" s="987"/>
      <c r="D133" s="987"/>
      <c r="E133" s="987"/>
      <c r="F133" s="987"/>
      <c r="G133" s="987"/>
      <c r="H133" s="987"/>
      <c r="I133" s="987"/>
      <c r="J133" s="987"/>
      <c r="K133" s="988"/>
      <c r="L133" s="184" t="s">
        <v>246</v>
      </c>
      <c r="M133" s="146">
        <v>50</v>
      </c>
      <c r="N133" s="514" t="str">
        <f>'گام دوم '!$K$173</f>
        <v>ارائه‏شده‏کامل‏یاناقص</v>
      </c>
      <c r="O133" s="514" t="str">
        <f>'گام دوم '!K173</f>
        <v>ارائه‏شده‏کامل‏یاناقص</v>
      </c>
      <c r="P133" s="538" t="s">
        <v>232</v>
      </c>
      <c r="Q133" s="538" t="s">
        <v>569</v>
      </c>
      <c r="R133" s="145">
        <f t="shared" si="10"/>
        <v>50</v>
      </c>
      <c r="S133" s="146"/>
      <c r="T133" s="52"/>
      <c r="U133" s="20"/>
      <c r="V133" s="888"/>
      <c r="W133" s="889"/>
      <c r="X133" s="890"/>
    </row>
    <row r="134" spans="1:24" ht="29.25" thickBot="1">
      <c r="A134" s="477">
        <v>103</v>
      </c>
      <c r="B134" s="998" t="s">
        <v>134</v>
      </c>
      <c r="C134" s="882"/>
      <c r="D134" s="882"/>
      <c r="E134" s="882"/>
      <c r="F134" s="882"/>
      <c r="G134" s="882"/>
      <c r="H134" s="882"/>
      <c r="I134" s="882"/>
      <c r="J134" s="882"/>
      <c r="K134" s="883"/>
      <c r="L134" s="184" t="s">
        <v>246</v>
      </c>
      <c r="M134" s="146">
        <v>100</v>
      </c>
      <c r="N134" s="514" t="str">
        <f>'گام دوم '!$K$174</f>
        <v>ارائه‏شده‏کامل‏یاناقص</v>
      </c>
      <c r="O134" s="514" t="str">
        <f>'گام دوم '!K174</f>
        <v>ارائه‏شده‏کامل‏یاناقص</v>
      </c>
      <c r="P134" s="538" t="s">
        <v>232</v>
      </c>
      <c r="Q134" s="538" t="s">
        <v>569</v>
      </c>
      <c r="R134" s="145">
        <f t="shared" si="10"/>
        <v>100</v>
      </c>
      <c r="S134" s="146"/>
      <c r="T134" s="17"/>
      <c r="U134" s="5"/>
      <c r="V134" s="888"/>
      <c r="W134" s="889"/>
      <c r="X134" s="890"/>
    </row>
    <row r="135" spans="1:24" ht="33" thickBot="1">
      <c r="B135" s="891" t="s">
        <v>90</v>
      </c>
      <c r="C135" s="892"/>
      <c r="D135" s="892"/>
      <c r="E135" s="892"/>
      <c r="F135" s="892"/>
      <c r="G135" s="892"/>
      <c r="H135" s="892"/>
      <c r="I135" s="892"/>
      <c r="J135" s="892"/>
      <c r="K135" s="892"/>
      <c r="L135" s="471"/>
      <c r="M135" s="529">
        <f>SUM(M12:M134)</f>
        <v>2612</v>
      </c>
      <c r="N135" s="509"/>
      <c r="O135" s="509"/>
      <c r="P135" s="509"/>
      <c r="Q135" s="581"/>
      <c r="R135" s="582">
        <f>SUM(R11:R134)</f>
        <v>2612</v>
      </c>
      <c r="S135" s="582">
        <f>SUM(S11:S134)</f>
        <v>160</v>
      </c>
      <c r="T135" s="582">
        <f>SUM(T11:T134)</f>
        <v>160</v>
      </c>
      <c r="U135" s="582">
        <f>SUM(U11:U134)</f>
        <v>160</v>
      </c>
      <c r="V135" s="627"/>
      <c r="W135" s="628"/>
      <c r="X135" s="629"/>
    </row>
    <row r="136" spans="1:24" ht="35.450000000000003" customHeight="1">
      <c r="Q136" s="861" t="s">
        <v>693</v>
      </c>
      <c r="R136" s="861"/>
      <c r="S136" s="585">
        <f>S135*2100/R135</f>
        <v>128.63705972434917</v>
      </c>
      <c r="T136" s="585">
        <f>(T135*2100)/S135</f>
        <v>2100</v>
      </c>
      <c r="U136" s="585">
        <f t="shared" ref="T136:U136" si="11">U135*2100/T135</f>
        <v>2100</v>
      </c>
    </row>
    <row r="137" spans="1:24" ht="133.5" thickBot="1">
      <c r="S137" s="583" t="s">
        <v>271</v>
      </c>
      <c r="T137" s="583" t="s">
        <v>269</v>
      </c>
      <c r="U137" s="584" t="s">
        <v>330</v>
      </c>
    </row>
    <row r="139" spans="1:24" ht="15.75" thickBot="1"/>
    <row r="140" spans="1:24" ht="21.75" thickBot="1">
      <c r="J140" s="916" t="s">
        <v>172</v>
      </c>
      <c r="K140" s="917"/>
    </row>
  </sheetData>
  <mergeCells count="253">
    <mergeCell ref="B111:K111"/>
    <mergeCell ref="V111:X111"/>
    <mergeCell ref="B112:K112"/>
    <mergeCell ref="V112:X112"/>
    <mergeCell ref="B1:D1"/>
    <mergeCell ref="V52:X52"/>
    <mergeCell ref="V53:X53"/>
    <mergeCell ref="V55:X55"/>
    <mergeCell ref="V32:X32"/>
    <mergeCell ref="V33:X33"/>
    <mergeCell ref="V79:X79"/>
    <mergeCell ref="V64:X64"/>
    <mergeCell ref="V58:X58"/>
    <mergeCell ref="V59:X59"/>
    <mergeCell ref="V61:X61"/>
    <mergeCell ref="V68:X68"/>
    <mergeCell ref="V66:X66"/>
    <mergeCell ref="V65:X65"/>
    <mergeCell ref="V63:X63"/>
    <mergeCell ref="V50:X50"/>
    <mergeCell ref="V56:X56"/>
    <mergeCell ref="V76:X76"/>
    <mergeCell ref="V73:X73"/>
    <mergeCell ref="V71:X71"/>
    <mergeCell ref="V78:X78"/>
    <mergeCell ref="V46:X46"/>
    <mergeCell ref="V86:X86"/>
    <mergeCell ref="B131:K131"/>
    <mergeCell ref="V134:X134"/>
    <mergeCell ref="V127:X127"/>
    <mergeCell ref="V131:X131"/>
    <mergeCell ref="V130:X130"/>
    <mergeCell ref="V128:X128"/>
    <mergeCell ref="V80:X80"/>
    <mergeCell ref="B61:K61"/>
    <mergeCell ref="B63:K63"/>
    <mergeCell ref="B125:K125"/>
    <mergeCell ref="B126:K126"/>
    <mergeCell ref="B127:K127"/>
    <mergeCell ref="V70:X70"/>
    <mergeCell ref="B65:K65"/>
    <mergeCell ref="B66:K66"/>
    <mergeCell ref="B67:K67"/>
    <mergeCell ref="B68:K68"/>
    <mergeCell ref="B110:K110"/>
    <mergeCell ref="B134:K134"/>
    <mergeCell ref="V110:X110"/>
    <mergeCell ref="B74:K74"/>
    <mergeCell ref="V77:X77"/>
    <mergeCell ref="V81:X81"/>
    <mergeCell ref="B69:K69"/>
    <mergeCell ref="V57:X57"/>
    <mergeCell ref="B133:K133"/>
    <mergeCell ref="B73:K73"/>
    <mergeCell ref="B124:K124"/>
    <mergeCell ref="B71:K71"/>
    <mergeCell ref="B72:K72"/>
    <mergeCell ref="B94:K94"/>
    <mergeCell ref="B70:K70"/>
    <mergeCell ref="B119:K119"/>
    <mergeCell ref="B123:K123"/>
    <mergeCell ref="B118:K118"/>
    <mergeCell ref="B89:K89"/>
    <mergeCell ref="B95:K95"/>
    <mergeCell ref="B122:K122"/>
    <mergeCell ref="B77:K77"/>
    <mergeCell ref="B78:K78"/>
    <mergeCell ref="B83:K83"/>
    <mergeCell ref="B93:K93"/>
    <mergeCell ref="V109:X109"/>
    <mergeCell ref="V72:X72"/>
    <mergeCell ref="B75:K75"/>
    <mergeCell ref="V27:X27"/>
    <mergeCell ref="V22:X22"/>
    <mergeCell ref="V29:X29"/>
    <mergeCell ref="V30:X30"/>
    <mergeCell ref="V135:X135"/>
    <mergeCell ref="V119:X119"/>
    <mergeCell ref="V120:X120"/>
    <mergeCell ref="V121:X121"/>
    <mergeCell ref="V122:X122"/>
    <mergeCell ref="V123:X123"/>
    <mergeCell ref="V126:X126"/>
    <mergeCell ref="V125:X125"/>
    <mergeCell ref="V35:X35"/>
    <mergeCell ref="V36:X36"/>
    <mergeCell ref="V37:X37"/>
    <mergeCell ref="V38:X38"/>
    <mergeCell ref="V40:X40"/>
    <mergeCell ref="V42:X42"/>
    <mergeCell ref="V43:X43"/>
    <mergeCell ref="V44:X44"/>
    <mergeCell ref="V60:X60"/>
    <mergeCell ref="V89:X89"/>
    <mergeCell ref="V54:X54"/>
    <mergeCell ref="V62:X62"/>
    <mergeCell ref="B36:K36"/>
    <mergeCell ref="B56:K56"/>
    <mergeCell ref="B64:K64"/>
    <mergeCell ref="B62:K62"/>
    <mergeCell ref="B58:K58"/>
    <mergeCell ref="B59:K59"/>
    <mergeCell ref="B38:K38"/>
    <mergeCell ref="B39:K39"/>
    <mergeCell ref="B41:K41"/>
    <mergeCell ref="B42:K42"/>
    <mergeCell ref="B43:K43"/>
    <mergeCell ref="B44:K44"/>
    <mergeCell ref="B40:K40"/>
    <mergeCell ref="B45:K45"/>
    <mergeCell ref="B46:K46"/>
    <mergeCell ref="B47:K47"/>
    <mergeCell ref="B57:K57"/>
    <mergeCell ref="B60:K60"/>
    <mergeCell ref="B55:K55"/>
    <mergeCell ref="B53:K53"/>
    <mergeCell ref="B54:K54"/>
    <mergeCell ref="B33:K33"/>
    <mergeCell ref="B34:K34"/>
    <mergeCell ref="B35:K35"/>
    <mergeCell ref="B19:K19"/>
    <mergeCell ref="V49:X49"/>
    <mergeCell ref="B28:K28"/>
    <mergeCell ref="V28:X28"/>
    <mergeCell ref="B52:K52"/>
    <mergeCell ref="B51:K51"/>
    <mergeCell ref="V51:X51"/>
    <mergeCell ref="V45:X45"/>
    <mergeCell ref="V31:X31"/>
    <mergeCell ref="B48:K48"/>
    <mergeCell ref="B49:K49"/>
    <mergeCell ref="B50:K50"/>
    <mergeCell ref="B31:K31"/>
    <mergeCell ref="B37:K37"/>
    <mergeCell ref="B27:K27"/>
    <mergeCell ref="B29:K29"/>
    <mergeCell ref="B32:K32"/>
    <mergeCell ref="V34:X34"/>
    <mergeCell ref="V39:X39"/>
    <mergeCell ref="V41:X41"/>
    <mergeCell ref="V48:X48"/>
    <mergeCell ref="V17:X17"/>
    <mergeCell ref="V19:X19"/>
    <mergeCell ref="V20:X20"/>
    <mergeCell ref="V21:X21"/>
    <mergeCell ref="V23:X23"/>
    <mergeCell ref="V25:X25"/>
    <mergeCell ref="V26:X26"/>
    <mergeCell ref="B22:K22"/>
    <mergeCell ref="B23:K23"/>
    <mergeCell ref="B24:K24"/>
    <mergeCell ref="B25:K25"/>
    <mergeCell ref="B26:K26"/>
    <mergeCell ref="V24:X24"/>
    <mergeCell ref="V18:X18"/>
    <mergeCell ref="B20:K20"/>
    <mergeCell ref="B21:K21"/>
    <mergeCell ref="B116:K116"/>
    <mergeCell ref="B117:K117"/>
    <mergeCell ref="V11:X11"/>
    <mergeCell ref="B3:K3"/>
    <mergeCell ref="B11:K11"/>
    <mergeCell ref="B18:K18"/>
    <mergeCell ref="B4:K4"/>
    <mergeCell ref="B5:K5"/>
    <mergeCell ref="B6:K6"/>
    <mergeCell ref="B7:K7"/>
    <mergeCell ref="B10:K10"/>
    <mergeCell ref="V10:X10"/>
    <mergeCell ref="B13:K13"/>
    <mergeCell ref="V13:X13"/>
    <mergeCell ref="B14:K14"/>
    <mergeCell ref="V14:X14"/>
    <mergeCell ref="B15:K15"/>
    <mergeCell ref="V15:X15"/>
    <mergeCell ref="B16:K16"/>
    <mergeCell ref="B12:K12"/>
    <mergeCell ref="V12:X12"/>
    <mergeCell ref="V105:X105"/>
    <mergeCell ref="V16:X16"/>
    <mergeCell ref="B17:K17"/>
    <mergeCell ref="J140:K140"/>
    <mergeCell ref="B120:K120"/>
    <mergeCell ref="B121:K121"/>
    <mergeCell ref="B86:K86"/>
    <mergeCell ref="B91:K91"/>
    <mergeCell ref="B30:K30"/>
    <mergeCell ref="V115:X115"/>
    <mergeCell ref="V117:X117"/>
    <mergeCell ref="V116:X116"/>
    <mergeCell ref="V98:X98"/>
    <mergeCell ref="V97:X97"/>
    <mergeCell ref="V118:X118"/>
    <mergeCell ref="V94:X94"/>
    <mergeCell ref="B90:K90"/>
    <mergeCell ref="V90:X90"/>
    <mergeCell ref="V93:X93"/>
    <mergeCell ref="V96:X96"/>
    <mergeCell ref="V92:X92"/>
    <mergeCell ref="V106:X106"/>
    <mergeCell ref="B107:K107"/>
    <mergeCell ref="V107:X107"/>
    <mergeCell ref="B108:K108"/>
    <mergeCell ref="V108:X108"/>
    <mergeCell ref="B109:K109"/>
    <mergeCell ref="V132:X132"/>
    <mergeCell ref="V133:X133"/>
    <mergeCell ref="V91:X91"/>
    <mergeCell ref="V95:X95"/>
    <mergeCell ref="V85:X85"/>
    <mergeCell ref="B96:K96"/>
    <mergeCell ref="B97:K97"/>
    <mergeCell ref="B98:K98"/>
    <mergeCell ref="B113:K113"/>
    <mergeCell ref="B114:K114"/>
    <mergeCell ref="B128:K128"/>
    <mergeCell ref="B129:K129"/>
    <mergeCell ref="B130:K130"/>
    <mergeCell ref="B115:K115"/>
    <mergeCell ref="B102:K102"/>
    <mergeCell ref="V102:X102"/>
    <mergeCell ref="B103:K103"/>
    <mergeCell ref="V103:X103"/>
    <mergeCell ref="B104:K104"/>
    <mergeCell ref="B92:K92"/>
    <mergeCell ref="V104:X104"/>
    <mergeCell ref="B105:K105"/>
    <mergeCell ref="B88:K88"/>
    <mergeCell ref="B132:K132"/>
    <mergeCell ref="Q136:R136"/>
    <mergeCell ref="B106:K106"/>
    <mergeCell ref="V87:X87"/>
    <mergeCell ref="V67:X67"/>
    <mergeCell ref="V69:X69"/>
    <mergeCell ref="V75:X75"/>
    <mergeCell ref="V84:X84"/>
    <mergeCell ref="V88:X88"/>
    <mergeCell ref="B99:K99"/>
    <mergeCell ref="B100:K100"/>
    <mergeCell ref="V100:X100"/>
    <mergeCell ref="B101:K101"/>
    <mergeCell ref="V101:X101"/>
    <mergeCell ref="B76:K76"/>
    <mergeCell ref="B84:K84"/>
    <mergeCell ref="B82:K82"/>
    <mergeCell ref="B79:K79"/>
    <mergeCell ref="B80:K80"/>
    <mergeCell ref="B81:K81"/>
    <mergeCell ref="B87:K87"/>
    <mergeCell ref="B85:K85"/>
    <mergeCell ref="V74:X74"/>
    <mergeCell ref="B135:K135"/>
    <mergeCell ref="V82:X82"/>
  </mergeCells>
  <dataValidations count="2">
    <dataValidation type="list" allowBlank="1" showInputMessage="1" showErrorMessage="1" sqref="P12:P134">
      <formula1>$P$4:$P$6</formula1>
    </dataValidation>
    <dataValidation type="list" allowBlank="1" showInputMessage="1" showErrorMessage="1" sqref="Q12:Q134 R99">
      <formula1>$Q$4:$Q$8</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0"/>
  <sheetViews>
    <sheetView rightToLeft="1" topLeftCell="A119" zoomScaleNormal="100" workbookViewId="0">
      <selection activeCell="H152" sqref="H152"/>
    </sheetView>
  </sheetViews>
  <sheetFormatPr defaultRowHeight="15"/>
  <cols>
    <col min="1" max="1" width="11.42578125" customWidth="1"/>
    <col min="2" max="2" width="20.140625" style="552" customWidth="1"/>
    <col min="3" max="3" width="9" style="552" customWidth="1"/>
    <col min="4" max="4" width="16.85546875" style="549" customWidth="1"/>
    <col min="5" max="5" width="18.140625" style="549" customWidth="1"/>
    <col min="6" max="6" width="11.5703125" style="552" bestFit="1" customWidth="1"/>
    <col min="7" max="7" width="14.140625" style="552" customWidth="1"/>
    <col min="8" max="8" width="11" style="552" customWidth="1"/>
    <col min="9" max="9" width="5.5703125" style="549" customWidth="1"/>
    <col min="10" max="10" width="13.85546875" style="549" bestFit="1" customWidth="1"/>
    <col min="11" max="11" width="9.140625" style="549"/>
    <col min="12" max="12" width="25.42578125" style="513" bestFit="1" customWidth="1"/>
    <col min="13" max="13" width="8.140625" customWidth="1"/>
    <col min="14" max="14" width="34.28515625" style="513" customWidth="1"/>
    <col min="15" max="15" width="25.85546875" customWidth="1"/>
    <col min="16" max="16" width="32.42578125" customWidth="1"/>
    <col min="17" max="17" width="30.28515625" customWidth="1"/>
    <col min="18" max="18" width="15.28515625" bestFit="1" customWidth="1"/>
    <col min="19" max="19" width="11.28515625" customWidth="1"/>
    <col min="21" max="21" width="10.85546875" customWidth="1"/>
  </cols>
  <sheetData>
    <row r="1" spans="1:24" ht="21.75" customHeight="1" thickBot="1">
      <c r="A1" s="1145" t="s">
        <v>612</v>
      </c>
      <c r="B1" s="1146"/>
      <c r="C1" s="1146"/>
      <c r="D1" s="1147"/>
      <c r="F1" s="549"/>
      <c r="G1" s="549"/>
      <c r="H1" s="549"/>
    </row>
    <row r="2" spans="1:24" ht="41.25" customHeight="1" thickBot="1">
      <c r="B2" s="550"/>
      <c r="C2" s="550"/>
      <c r="D2" s="550"/>
      <c r="E2" s="550"/>
      <c r="F2" s="549"/>
      <c r="G2" s="549"/>
      <c r="H2" s="549"/>
      <c r="L2" s="520"/>
      <c r="M2" s="13"/>
      <c r="N2" s="520"/>
      <c r="O2" s="13"/>
      <c r="Q2" s="14"/>
      <c r="R2" s="13"/>
      <c r="S2" s="13"/>
      <c r="T2" s="13"/>
    </row>
    <row r="3" spans="1:24" ht="31.5">
      <c r="B3" s="1110" t="s">
        <v>50</v>
      </c>
      <c r="C3" s="1111"/>
      <c r="D3" s="1111"/>
      <c r="E3" s="1111"/>
      <c r="F3" s="1112"/>
      <c r="G3" s="551"/>
      <c r="H3" s="551"/>
      <c r="I3" s="551"/>
      <c r="J3" s="551"/>
      <c r="K3" s="551"/>
      <c r="L3" s="11"/>
      <c r="M3" s="11"/>
      <c r="N3" s="554" t="s">
        <v>580</v>
      </c>
      <c r="O3" s="11"/>
      <c r="P3" s="8"/>
      <c r="Q3" s="15"/>
      <c r="R3" s="12"/>
      <c r="S3" s="12"/>
      <c r="T3" s="12"/>
      <c r="U3" s="8"/>
    </row>
    <row r="4" spans="1:24" ht="22.5">
      <c r="B4" s="1116" t="s">
        <v>574</v>
      </c>
      <c r="C4" s="1117"/>
      <c r="D4" s="1117"/>
      <c r="E4" s="1117"/>
      <c r="F4" s="1118"/>
      <c r="G4" s="549"/>
      <c r="H4" s="549"/>
      <c r="L4" s="520"/>
      <c r="M4" s="13"/>
      <c r="N4" s="555" t="s">
        <v>581</v>
      </c>
      <c r="O4" s="13"/>
      <c r="Q4" s="14"/>
      <c r="R4" s="13"/>
      <c r="S4" s="13"/>
      <c r="T4" s="13"/>
    </row>
    <row r="5" spans="1:24" ht="23.25" thickBot="1">
      <c r="B5" s="1116" t="s">
        <v>53</v>
      </c>
      <c r="C5" s="1117"/>
      <c r="D5" s="1117"/>
      <c r="E5" s="1117"/>
      <c r="F5" s="1118"/>
      <c r="G5" s="549"/>
      <c r="H5" s="549"/>
      <c r="L5" s="520"/>
      <c r="M5" s="13"/>
      <c r="N5" s="556" t="s">
        <v>582</v>
      </c>
      <c r="O5" s="13"/>
      <c r="Q5" s="14"/>
      <c r="R5" s="13"/>
      <c r="S5" s="13"/>
      <c r="T5" s="13"/>
    </row>
    <row r="6" spans="1:24" ht="22.5">
      <c r="B6" s="1119" t="s">
        <v>54</v>
      </c>
      <c r="C6" s="1120"/>
      <c r="D6" s="1120"/>
      <c r="E6" s="1120"/>
      <c r="F6" s="1121"/>
      <c r="G6" s="549"/>
      <c r="H6" s="549"/>
      <c r="L6" s="520"/>
      <c r="M6" s="13"/>
      <c r="N6" s="520"/>
      <c r="O6" s="13"/>
      <c r="Q6" s="14"/>
      <c r="R6" s="13"/>
      <c r="S6" s="13"/>
      <c r="T6" s="13"/>
    </row>
    <row r="7" spans="1:24" ht="23.25" thickBot="1">
      <c r="B7" s="1122" t="s">
        <v>55</v>
      </c>
      <c r="C7" s="1123"/>
      <c r="D7" s="1123"/>
      <c r="E7" s="1123"/>
      <c r="F7" s="1124"/>
      <c r="G7" s="549"/>
      <c r="H7" s="549"/>
      <c r="J7" s="561"/>
      <c r="L7" s="520"/>
      <c r="M7" s="13"/>
      <c r="N7" s="520"/>
      <c r="O7" s="13"/>
      <c r="Q7" s="14"/>
      <c r="R7" s="13"/>
      <c r="S7" s="13"/>
      <c r="T7" s="13"/>
    </row>
    <row r="8" spans="1:24" ht="23.25" thickBot="1">
      <c r="B8" s="549"/>
      <c r="C8" s="549"/>
      <c r="F8" s="549"/>
      <c r="G8" s="549"/>
      <c r="H8" s="549"/>
      <c r="J8" s="561"/>
      <c r="L8" s="520"/>
      <c r="M8" s="13"/>
      <c r="N8" s="520"/>
      <c r="O8" s="157" t="s">
        <v>240</v>
      </c>
      <c r="P8" s="157" t="s">
        <v>106</v>
      </c>
      <c r="Q8" s="157" t="s">
        <v>340</v>
      </c>
      <c r="R8" s="13"/>
      <c r="S8" s="13"/>
      <c r="T8" s="13"/>
    </row>
    <row r="9" spans="1:24" ht="30" customHeight="1" thickBot="1">
      <c r="B9" s="1139" t="s">
        <v>52</v>
      </c>
      <c r="C9" s="1140"/>
      <c r="D9" s="1140"/>
      <c r="E9" s="1140"/>
      <c r="F9" s="1140"/>
      <c r="G9" s="1140"/>
      <c r="H9" s="1140"/>
      <c r="I9" s="1140"/>
      <c r="J9" s="1140"/>
      <c r="K9" s="1141"/>
      <c r="L9" s="547"/>
      <c r="M9" s="358"/>
      <c r="N9" s="553"/>
      <c r="O9" s="163" t="s">
        <v>241</v>
      </c>
      <c r="P9" s="156" t="s">
        <v>175</v>
      </c>
      <c r="Q9" s="345" t="s">
        <v>58</v>
      </c>
      <c r="R9" s="1131" t="s">
        <v>91</v>
      </c>
      <c r="S9" s="1131"/>
      <c r="T9" s="1131"/>
      <c r="U9" s="1131"/>
      <c r="V9" s="1131"/>
      <c r="W9" s="1131"/>
      <c r="X9" s="1132"/>
    </row>
    <row r="10" spans="1:24" ht="84.75" thickBot="1">
      <c r="A10" s="159" t="s">
        <v>71</v>
      </c>
      <c r="B10" s="1113" t="s">
        <v>577</v>
      </c>
      <c r="C10" s="1114"/>
      <c r="D10" s="1114"/>
      <c r="E10" s="1114"/>
      <c r="F10" s="1114"/>
      <c r="G10" s="1114"/>
      <c r="H10" s="1114"/>
      <c r="I10" s="1114"/>
      <c r="J10" s="1114"/>
      <c r="K10" s="1115"/>
      <c r="L10" s="521" t="s">
        <v>245</v>
      </c>
      <c r="M10" s="359" t="s">
        <v>5</v>
      </c>
      <c r="N10" s="521"/>
      <c r="O10" s="224" t="s">
        <v>297</v>
      </c>
      <c r="P10" s="207" t="s">
        <v>293</v>
      </c>
      <c r="Q10" s="346" t="s">
        <v>294</v>
      </c>
      <c r="R10" s="25" t="s">
        <v>576</v>
      </c>
      <c r="S10" s="225" t="s">
        <v>295</v>
      </c>
      <c r="T10" s="225" t="s">
        <v>272</v>
      </c>
      <c r="U10" s="225" t="s">
        <v>273</v>
      </c>
      <c r="V10" s="1142" t="s">
        <v>273</v>
      </c>
      <c r="W10" s="1143"/>
      <c r="X10" s="1144"/>
    </row>
    <row r="11" spans="1:24" ht="23.25" thickBot="1">
      <c r="A11" s="237">
        <v>1</v>
      </c>
      <c r="B11" s="1006" t="s">
        <v>523</v>
      </c>
      <c r="C11" s="1007"/>
      <c r="D11" s="1007"/>
      <c r="E11" s="1007"/>
      <c r="F11" s="1007"/>
      <c r="G11" s="1007"/>
      <c r="H11" s="1007"/>
      <c r="I11" s="1007"/>
      <c r="J11" s="1007"/>
      <c r="K11" s="1008"/>
      <c r="L11" s="21" t="s">
        <v>522</v>
      </c>
      <c r="M11" s="47">
        <v>15</v>
      </c>
      <c r="N11" s="537" t="str">
        <f>'گام دوم '!$K$18</f>
        <v>ارائه‏شده‏کامل‏یاناقص</v>
      </c>
      <c r="O11" s="537" t="str">
        <f>'گام دوم '!K18</f>
        <v>ارائه‏شده‏کامل‏یاناقص</v>
      </c>
      <c r="P11" s="537" t="str">
        <f>'گام سوم و چهارم'!Q12</f>
        <v>اقدام کنترلی وجود داردکافی است</v>
      </c>
      <c r="Q11" s="46" t="s">
        <v>580</v>
      </c>
      <c r="R11" s="145">
        <f>IF(N11="درمحیطوجودندارد",0,IF(OR(O11="ارائه‏شده‏کامل‏یاناقص",O11="ارائه‏نشده"),M11,IF(Q11="برنامه‏بهبودنیاز‏ندارد",0,M11)))</f>
        <v>15</v>
      </c>
      <c r="S11" s="47"/>
      <c r="T11" s="88"/>
      <c r="U11" s="33"/>
      <c r="V11" s="897"/>
      <c r="W11" s="897"/>
      <c r="X11" s="898"/>
    </row>
    <row r="12" spans="1:24" ht="23.25" thickBot="1">
      <c r="A12" s="237">
        <v>2</v>
      </c>
      <c r="B12" s="1006" t="s">
        <v>564</v>
      </c>
      <c r="C12" s="1007"/>
      <c r="D12" s="1007"/>
      <c r="E12" s="1007"/>
      <c r="F12" s="1007"/>
      <c r="G12" s="1007"/>
      <c r="H12" s="1007"/>
      <c r="I12" s="1007"/>
      <c r="J12" s="1007"/>
      <c r="K12" s="1008"/>
      <c r="L12" s="21" t="s">
        <v>522</v>
      </c>
      <c r="M12" s="47">
        <v>15</v>
      </c>
      <c r="N12" s="537" t="str">
        <f>'گام دوم '!$K$18</f>
        <v>ارائه‏شده‏کامل‏یاناقص</v>
      </c>
      <c r="O12" s="537" t="str">
        <f>'گام دوم '!K19</f>
        <v>ارائه‏شده‏کامل‏یاناقص</v>
      </c>
      <c r="P12" s="537" t="str">
        <f>'گام سوم و چهارم'!Q13</f>
        <v>اقدام کنترلی وجود داردکافی است</v>
      </c>
      <c r="Q12" s="46" t="s">
        <v>581</v>
      </c>
      <c r="R12" s="145">
        <f t="shared" ref="R12:R16" si="0">IF(N12="درمحیطوجودندارد",0,IF(OR(O12="ارائه‏شده‏کامل‏یاناقص",O12="ارائه‏نشده"),M12,IF(Q12="برنامه‏بهبودنیاز‏ندارد",0,M12)))</f>
        <v>15</v>
      </c>
      <c r="S12" s="47"/>
      <c r="T12" s="48"/>
      <c r="U12" s="31"/>
      <c r="V12" s="630"/>
      <c r="W12" s="630"/>
      <c r="X12" s="631"/>
    </row>
    <row r="13" spans="1:24" ht="23.25" thickBot="1">
      <c r="A13" s="237">
        <v>3</v>
      </c>
      <c r="B13" s="1006" t="s">
        <v>524</v>
      </c>
      <c r="C13" s="1007"/>
      <c r="D13" s="1007"/>
      <c r="E13" s="1007"/>
      <c r="F13" s="1007"/>
      <c r="G13" s="1007"/>
      <c r="H13" s="1007"/>
      <c r="I13" s="1007"/>
      <c r="J13" s="1007"/>
      <c r="K13" s="1008"/>
      <c r="L13" s="21" t="s">
        <v>522</v>
      </c>
      <c r="M13" s="47">
        <v>15</v>
      </c>
      <c r="N13" s="537" t="str">
        <f>'گام دوم '!$K$18</f>
        <v>ارائه‏شده‏کامل‏یاناقص</v>
      </c>
      <c r="O13" s="537" t="str">
        <f>'گام دوم '!K18</f>
        <v>ارائه‏شده‏کامل‏یاناقص</v>
      </c>
      <c r="P13" s="537" t="str">
        <f>'گام سوم و چهارم'!Q14</f>
        <v>اقدام کنترلی وجود داردکافی است</v>
      </c>
      <c r="Q13" s="46" t="s">
        <v>581</v>
      </c>
      <c r="R13" s="145">
        <f t="shared" si="0"/>
        <v>15</v>
      </c>
      <c r="S13" s="47"/>
      <c r="T13" s="48"/>
      <c r="U13" s="31"/>
      <c r="V13" s="865"/>
      <c r="W13" s="630"/>
      <c r="X13" s="631"/>
    </row>
    <row r="14" spans="1:24" ht="23.25" thickBot="1">
      <c r="A14" s="237">
        <v>4</v>
      </c>
      <c r="B14" s="1006" t="s">
        <v>525</v>
      </c>
      <c r="C14" s="1007"/>
      <c r="D14" s="1007"/>
      <c r="E14" s="1007"/>
      <c r="F14" s="1007"/>
      <c r="G14" s="1007"/>
      <c r="H14" s="1007"/>
      <c r="I14" s="1007"/>
      <c r="J14" s="1007"/>
      <c r="K14" s="1008"/>
      <c r="L14" s="21" t="s">
        <v>522</v>
      </c>
      <c r="M14" s="47">
        <v>15</v>
      </c>
      <c r="N14" s="537" t="str">
        <f>'گام دوم '!$K$21</f>
        <v>ارائه‏شده‏کامل‏یاناقص</v>
      </c>
      <c r="O14" s="537" t="str">
        <f>'گام دوم '!K21</f>
        <v>ارائه‏شده‏کامل‏یاناقص</v>
      </c>
      <c r="P14" s="537" t="str">
        <f>'گام سوم و چهارم'!Q15</f>
        <v>اقدام کنترلی وجود داردکافی است</v>
      </c>
      <c r="Q14" s="46" t="s">
        <v>581</v>
      </c>
      <c r="R14" s="145">
        <f t="shared" si="0"/>
        <v>15</v>
      </c>
      <c r="S14" s="47"/>
      <c r="T14" s="48"/>
      <c r="U14" s="31"/>
      <c r="V14" s="630"/>
      <c r="W14" s="630"/>
      <c r="X14" s="631"/>
    </row>
    <row r="15" spans="1:24" ht="23.25" thickBot="1">
      <c r="A15" s="237">
        <v>5</v>
      </c>
      <c r="B15" s="1006" t="s">
        <v>526</v>
      </c>
      <c r="C15" s="1007"/>
      <c r="D15" s="1007"/>
      <c r="E15" s="1007"/>
      <c r="F15" s="1007"/>
      <c r="G15" s="1007"/>
      <c r="H15" s="1007"/>
      <c r="I15" s="1007"/>
      <c r="J15" s="1007"/>
      <c r="K15" s="1008"/>
      <c r="L15" s="21" t="s">
        <v>522</v>
      </c>
      <c r="M15" s="47">
        <v>15</v>
      </c>
      <c r="N15" s="537" t="str">
        <f>'گام دوم '!$K$18</f>
        <v>ارائه‏شده‏کامل‏یاناقص</v>
      </c>
      <c r="O15" s="537" t="str">
        <f>'گام دوم '!K18</f>
        <v>ارائه‏شده‏کامل‏یاناقص</v>
      </c>
      <c r="P15" s="537" t="str">
        <f>'گام سوم و چهارم'!Q16</f>
        <v>اقدام کنترلی وجود داردکافی است</v>
      </c>
      <c r="Q15" s="46" t="s">
        <v>581</v>
      </c>
      <c r="R15" s="145">
        <f t="shared" si="0"/>
        <v>15</v>
      </c>
      <c r="S15" s="47"/>
      <c r="T15" s="115"/>
      <c r="U15" s="39"/>
      <c r="V15" s="894"/>
      <c r="W15" s="894"/>
      <c r="X15" s="895"/>
    </row>
    <row r="16" spans="1:24" ht="23.25" thickBot="1">
      <c r="A16" s="237">
        <v>6</v>
      </c>
      <c r="B16" s="1006" t="s">
        <v>527</v>
      </c>
      <c r="C16" s="1007"/>
      <c r="D16" s="1007"/>
      <c r="E16" s="1007"/>
      <c r="F16" s="1007"/>
      <c r="G16" s="1007"/>
      <c r="H16" s="1007"/>
      <c r="I16" s="1007"/>
      <c r="J16" s="1007"/>
      <c r="K16" s="1008"/>
      <c r="L16" s="21" t="s">
        <v>522</v>
      </c>
      <c r="M16" s="47">
        <v>15</v>
      </c>
      <c r="N16" s="537" t="str">
        <f>'گام دوم '!$K$19</f>
        <v>ارائه‏شده‏کامل‏یاناقص</v>
      </c>
      <c r="O16" s="537" t="str">
        <f>'گام دوم '!K19</f>
        <v>ارائه‏شده‏کامل‏یاناقص</v>
      </c>
      <c r="P16" s="537" t="str">
        <f>'گام سوم و چهارم'!Q17</f>
        <v>اقدام کنترلی وجود داردکافی است</v>
      </c>
      <c r="Q16" s="46" t="s">
        <v>581</v>
      </c>
      <c r="R16" s="145">
        <f t="shared" si="0"/>
        <v>15</v>
      </c>
      <c r="S16" s="47"/>
      <c r="T16" s="88"/>
      <c r="U16" s="33"/>
      <c r="V16" s="897"/>
      <c r="W16" s="897"/>
      <c r="X16" s="898"/>
    </row>
    <row r="17" spans="1:24" ht="28.5" customHeight="1" thickBot="1">
      <c r="A17" s="237"/>
      <c r="B17" s="1133" t="s">
        <v>578</v>
      </c>
      <c r="C17" s="1134"/>
      <c r="D17" s="1134"/>
      <c r="E17" s="1134"/>
      <c r="F17" s="1134"/>
      <c r="G17" s="1134"/>
      <c r="H17" s="1134"/>
      <c r="I17" s="1134"/>
      <c r="J17" s="1134"/>
      <c r="K17" s="1135"/>
      <c r="L17" s="167"/>
      <c r="M17" s="168"/>
      <c r="N17" s="168"/>
      <c r="O17" s="168"/>
      <c r="P17" s="168"/>
      <c r="Q17" s="168"/>
      <c r="R17" s="232"/>
      <c r="S17" s="232"/>
      <c r="T17" s="233"/>
      <c r="U17" s="233"/>
      <c r="V17" s="234"/>
      <c r="W17" s="233"/>
      <c r="X17" s="235"/>
    </row>
    <row r="18" spans="1:24" ht="23.25" thickBot="1">
      <c r="A18" s="237">
        <v>7</v>
      </c>
      <c r="B18" s="1136" t="s">
        <v>636</v>
      </c>
      <c r="C18" s="1137"/>
      <c r="D18" s="1137"/>
      <c r="E18" s="1137"/>
      <c r="F18" s="1137"/>
      <c r="G18" s="1137"/>
      <c r="H18" s="1137"/>
      <c r="I18" s="1137"/>
      <c r="J18" s="1137"/>
      <c r="K18" s="1138"/>
      <c r="L18" s="93" t="s">
        <v>478</v>
      </c>
      <c r="M18" s="47">
        <v>15</v>
      </c>
      <c r="N18" s="537" t="str">
        <f>'گام دوم '!$K$49</f>
        <v>ارائه‏شده‏کامل‏یاناقص</v>
      </c>
      <c r="O18" s="537" t="str">
        <f>'گام دوم '!K49</f>
        <v>ارائه‏شده‏کامل‏یاناقص</v>
      </c>
      <c r="P18" s="537" t="str">
        <f>'گام سوم و چهارم'!Q19</f>
        <v>اقدام کنترلی وجود داردکافی نیست</v>
      </c>
      <c r="Q18" s="46" t="s">
        <v>582</v>
      </c>
      <c r="R18" s="145">
        <f>IF(N18="درمحیطوجودندارد",0,IF(OR(O18="ارائه‏شده‏کامل‏یاناقص",O18="ارائه‏نشده"),M18,IF(Q18="برنامه‏بهبودنیاز‏ندارد",0,M18)))</f>
        <v>15</v>
      </c>
      <c r="S18" s="47"/>
      <c r="T18" s="88"/>
      <c r="U18" s="33"/>
      <c r="V18" s="897"/>
      <c r="W18" s="897"/>
      <c r="X18" s="898"/>
    </row>
    <row r="19" spans="1:24" ht="23.25" thickBot="1">
      <c r="A19" s="237">
        <v>8</v>
      </c>
      <c r="B19" s="1024" t="s">
        <v>18</v>
      </c>
      <c r="C19" s="1025"/>
      <c r="D19" s="1025"/>
      <c r="E19" s="1025"/>
      <c r="F19" s="1025"/>
      <c r="G19" s="1025"/>
      <c r="H19" s="1025"/>
      <c r="I19" s="1025"/>
      <c r="J19" s="1025"/>
      <c r="K19" s="1026"/>
      <c r="L19" s="93" t="s">
        <v>478</v>
      </c>
      <c r="M19" s="47">
        <v>15</v>
      </c>
      <c r="N19" s="537" t="str">
        <f>'گام دوم '!$K$50</f>
        <v>ارائه‏شده‏کامل‏یاناقص</v>
      </c>
      <c r="O19" s="537" t="str">
        <f>'گام دوم '!K50</f>
        <v>ارائه‏شده‏کامل‏یاناقص</v>
      </c>
      <c r="P19" s="537" t="str">
        <f>'گام سوم و چهارم'!Q20</f>
        <v>اقدام کنترلی وجود داردکافی نیست</v>
      </c>
      <c r="Q19" s="46" t="s">
        <v>582</v>
      </c>
      <c r="R19" s="145">
        <f>IF(N19="درمحیطوجودندارد",0,IF(OR(O19="ارائه‏شده‏کامل‏یاناقص",O19="ارائه‏نشده"),M19,IF(Q19="برنامه‏بهبودنیاز‏ندارد",0,M19)))</f>
        <v>15</v>
      </c>
      <c r="S19" s="47"/>
      <c r="T19" s="48"/>
      <c r="U19" s="31"/>
      <c r="V19" s="630"/>
      <c r="W19" s="630"/>
      <c r="X19" s="631"/>
    </row>
    <row r="20" spans="1:24" ht="23.25" thickBot="1">
      <c r="A20" s="237">
        <v>9</v>
      </c>
      <c r="B20" s="1128" t="s">
        <v>19</v>
      </c>
      <c r="C20" s="1129"/>
      <c r="D20" s="1129"/>
      <c r="E20" s="1129"/>
      <c r="F20" s="1129"/>
      <c r="G20" s="1129"/>
      <c r="H20" s="1129"/>
      <c r="I20" s="1129"/>
      <c r="J20" s="1129"/>
      <c r="K20" s="1130"/>
      <c r="L20" s="93" t="s">
        <v>478</v>
      </c>
      <c r="M20" s="47">
        <v>15</v>
      </c>
      <c r="N20" s="537" t="str">
        <f>'گام دوم '!$K$51</f>
        <v>ارائه‏شده‏کامل‏یاناقص</v>
      </c>
      <c r="O20" s="537" t="str">
        <f>'گام دوم '!K51</f>
        <v>ارائه‏شده‏کامل‏یاناقص</v>
      </c>
      <c r="P20" s="537" t="str">
        <f>'گام سوم و چهارم'!Q21</f>
        <v>اقدام کنترلی وجود داردکافی نیست</v>
      </c>
      <c r="Q20" s="46" t="s">
        <v>582</v>
      </c>
      <c r="R20" s="145">
        <f t="shared" ref="R20:R22" si="1">IF(N20="درمحیطوجودندارد",0,IF(OR(O20="ارائه‏شده‏کامل‏یاناقص",O20="ارائه‏نشده"),M20,IF(Q20="برنامه‏بهبودنیاز‏ندارد",0,M20)))</f>
        <v>15</v>
      </c>
      <c r="S20" s="47"/>
      <c r="T20" s="48"/>
      <c r="U20" s="31"/>
      <c r="V20" s="865"/>
      <c r="W20" s="630"/>
      <c r="X20" s="631"/>
    </row>
    <row r="21" spans="1:24" ht="23.25" thickBot="1">
      <c r="A21" s="237">
        <v>10</v>
      </c>
      <c r="B21" s="1024" t="s">
        <v>138</v>
      </c>
      <c r="C21" s="1025"/>
      <c r="D21" s="1025"/>
      <c r="E21" s="1025"/>
      <c r="F21" s="1025"/>
      <c r="G21" s="1025"/>
      <c r="H21" s="1025"/>
      <c r="I21" s="1025"/>
      <c r="J21" s="1025"/>
      <c r="K21" s="1026"/>
      <c r="L21" s="93" t="s">
        <v>478</v>
      </c>
      <c r="M21" s="47">
        <v>15</v>
      </c>
      <c r="N21" s="537" t="str">
        <f>'گام دوم '!$K$52</f>
        <v>ارائه‏شده‏کامل‏یاناقص</v>
      </c>
      <c r="O21" s="537" t="str">
        <f>'گام دوم '!K52</f>
        <v>ارائه‏شده‏کامل‏یاناقص</v>
      </c>
      <c r="P21" s="537" t="str">
        <f>'گام سوم و چهارم'!Q22</f>
        <v>اقدام کنترلی وجود داردکافی نیست</v>
      </c>
      <c r="Q21" s="46" t="s">
        <v>582</v>
      </c>
      <c r="R21" s="145">
        <f t="shared" si="1"/>
        <v>15</v>
      </c>
      <c r="S21" s="47"/>
      <c r="T21" s="48"/>
      <c r="U21" s="31"/>
      <c r="V21" s="630"/>
      <c r="W21" s="630"/>
      <c r="X21" s="631"/>
    </row>
    <row r="22" spans="1:24" ht="23.25" thickBot="1">
      <c r="A22" s="237">
        <v>11</v>
      </c>
      <c r="B22" s="1012" t="s">
        <v>118</v>
      </c>
      <c r="C22" s="1013"/>
      <c r="D22" s="1013"/>
      <c r="E22" s="1013"/>
      <c r="F22" s="1013"/>
      <c r="G22" s="1013"/>
      <c r="H22" s="1013"/>
      <c r="I22" s="1013"/>
      <c r="J22" s="1013"/>
      <c r="K22" s="1014"/>
      <c r="L22" s="93" t="s">
        <v>478</v>
      </c>
      <c r="M22" s="47">
        <v>15</v>
      </c>
      <c r="N22" s="537" t="str">
        <f>'گام دوم '!$K$53</f>
        <v>ارائه‏نشده</v>
      </c>
      <c r="O22" s="537" t="str">
        <f>'گام دوم '!K53</f>
        <v>ارائه‏نشده</v>
      </c>
      <c r="P22" s="537" t="str">
        <f>'گام سوم و چهارم'!Q23</f>
        <v>اقدام کنترلی وجود داردکافی نیست</v>
      </c>
      <c r="Q22" s="46" t="s">
        <v>582</v>
      </c>
      <c r="R22" s="145">
        <f t="shared" si="1"/>
        <v>15</v>
      </c>
      <c r="S22" s="47"/>
      <c r="T22" s="115"/>
      <c r="U22" s="39"/>
      <c r="V22" s="894"/>
      <c r="W22" s="894"/>
      <c r="X22" s="895"/>
    </row>
    <row r="23" spans="1:24" ht="21.75" thickBot="1">
      <c r="A23" s="571"/>
      <c r="B23" s="1018" t="s">
        <v>590</v>
      </c>
      <c r="C23" s="1019"/>
      <c r="D23" s="1019"/>
      <c r="E23" s="1019"/>
      <c r="F23" s="1019"/>
      <c r="G23" s="1019"/>
      <c r="H23" s="1019"/>
      <c r="I23" s="1019"/>
      <c r="J23" s="1019"/>
      <c r="K23" s="1020"/>
      <c r="L23" s="505"/>
      <c r="M23" s="44"/>
      <c r="N23" s="506"/>
      <c r="O23" s="44"/>
      <c r="P23" s="44"/>
      <c r="Q23" s="44"/>
      <c r="R23" s="147"/>
      <c r="S23" s="58"/>
      <c r="T23" s="58"/>
      <c r="U23" s="75"/>
      <c r="V23" s="785"/>
      <c r="W23" s="786"/>
      <c r="X23" s="787"/>
    </row>
    <row r="24" spans="1:24" ht="23.25" thickBot="1">
      <c r="A24" s="237">
        <v>12</v>
      </c>
      <c r="B24" s="1021" t="s">
        <v>21</v>
      </c>
      <c r="C24" s="1022"/>
      <c r="D24" s="1022"/>
      <c r="E24" s="1022"/>
      <c r="F24" s="1022"/>
      <c r="G24" s="1022"/>
      <c r="H24" s="1022"/>
      <c r="I24" s="1022"/>
      <c r="J24" s="1022"/>
      <c r="K24" s="1023"/>
      <c r="L24" s="510" t="s">
        <v>350</v>
      </c>
      <c r="M24" s="47">
        <v>25</v>
      </c>
      <c r="N24" s="537" t="str">
        <f>'گام دوم '!$K$55</f>
        <v>ارائه‏شده‏کامل‏یاناقص</v>
      </c>
      <c r="O24" s="537" t="str">
        <f>'گام دوم '!K55</f>
        <v>ارائه‏شده‏کامل‏یاناقص</v>
      </c>
      <c r="P24" s="557" t="str">
        <f>'گام سوم و چهارم'!Q25</f>
        <v>اقدام کنترلی نیاز ندارد</v>
      </c>
      <c r="Q24" s="46" t="s">
        <v>582</v>
      </c>
      <c r="R24" s="145">
        <f t="shared" ref="R24:R32" si="2">IF(N24="درمحیطوجودندارد",0,IF(OR(O24="ارائه‏شده‏کامل‏یاناقص",O24="ارائه‏نشده"),M24,IF(Q24="برنامه‏بهبودنیاز‏ندارد",0,M24)))</f>
        <v>25</v>
      </c>
      <c r="S24" s="47"/>
      <c r="T24" s="88"/>
      <c r="U24" s="33"/>
      <c r="V24" s="897"/>
      <c r="W24" s="897"/>
      <c r="X24" s="898"/>
    </row>
    <row r="25" spans="1:24" ht="23.25" thickBot="1">
      <c r="A25" s="237">
        <v>13</v>
      </c>
      <c r="B25" s="1024" t="s">
        <v>22</v>
      </c>
      <c r="C25" s="1025"/>
      <c r="D25" s="1025"/>
      <c r="E25" s="1025"/>
      <c r="F25" s="1025"/>
      <c r="G25" s="1025"/>
      <c r="H25" s="1025"/>
      <c r="I25" s="1025"/>
      <c r="J25" s="1025"/>
      <c r="K25" s="1026"/>
      <c r="L25" s="510" t="s">
        <v>350</v>
      </c>
      <c r="M25" s="47">
        <v>15</v>
      </c>
      <c r="N25" s="537" t="str">
        <f>'گام دوم '!$K$56</f>
        <v>ارائه‏شده‏کامل‏یاناقص</v>
      </c>
      <c r="O25" s="537" t="str">
        <f>'گام دوم '!K56</f>
        <v>ارائه‏شده‏کامل‏یاناقص</v>
      </c>
      <c r="P25" s="557" t="str">
        <f>'گام سوم و چهارم'!Q26</f>
        <v>اقدام کنترلی نیاز ندارد</v>
      </c>
      <c r="Q25" s="46" t="s">
        <v>582</v>
      </c>
      <c r="R25" s="145">
        <f t="shared" si="2"/>
        <v>15</v>
      </c>
      <c r="S25" s="47"/>
      <c r="T25" s="48"/>
      <c r="U25" s="31"/>
      <c r="V25" s="630"/>
      <c r="W25" s="630"/>
      <c r="X25" s="631"/>
    </row>
    <row r="26" spans="1:24" ht="23.25" thickBot="1">
      <c r="A26" s="237">
        <v>14</v>
      </c>
      <c r="B26" s="1024" t="s">
        <v>465</v>
      </c>
      <c r="C26" s="1025"/>
      <c r="D26" s="1025"/>
      <c r="E26" s="1025"/>
      <c r="F26" s="1025"/>
      <c r="G26" s="1025"/>
      <c r="H26" s="1025"/>
      <c r="I26" s="1025"/>
      <c r="J26" s="1025"/>
      <c r="K26" s="1026"/>
      <c r="L26" s="510" t="s">
        <v>350</v>
      </c>
      <c r="M26" s="47">
        <v>15</v>
      </c>
      <c r="N26" s="537" t="str">
        <f>'گام دوم '!$K$57</f>
        <v>ارائه‏شده‏کامل‏یاناقص</v>
      </c>
      <c r="O26" s="537" t="str">
        <f>'گام دوم '!K57</f>
        <v>ارائه‏شده‏کامل‏یاناقص</v>
      </c>
      <c r="P26" s="557" t="str">
        <f>'گام سوم و چهارم'!Q27</f>
        <v>اقدام کنترلی نیاز ندارد</v>
      </c>
      <c r="Q26" s="46" t="s">
        <v>582</v>
      </c>
      <c r="R26" s="145">
        <f t="shared" si="2"/>
        <v>15</v>
      </c>
      <c r="S26" s="47"/>
      <c r="T26" s="48"/>
      <c r="U26" s="31"/>
      <c r="V26" s="630"/>
      <c r="W26" s="630"/>
      <c r="X26" s="631"/>
    </row>
    <row r="27" spans="1:24" ht="23.25" thickBot="1">
      <c r="A27" s="237">
        <v>15</v>
      </c>
      <c r="B27" s="1128" t="s">
        <v>529</v>
      </c>
      <c r="C27" s="1129"/>
      <c r="D27" s="1129"/>
      <c r="E27" s="1129"/>
      <c r="F27" s="1129"/>
      <c r="G27" s="1129"/>
      <c r="H27" s="1129"/>
      <c r="I27" s="1129"/>
      <c r="J27" s="1129"/>
      <c r="K27" s="1130"/>
      <c r="L27" s="510" t="s">
        <v>350</v>
      </c>
      <c r="M27" s="47">
        <v>15</v>
      </c>
      <c r="N27" s="537" t="str">
        <f>'گام دوم '!$K$58</f>
        <v>ارائه‏شده‏کامل‏یاناقص</v>
      </c>
      <c r="O27" s="537" t="str">
        <f>'گام دوم '!K58</f>
        <v>ارائه‏شده‏کامل‏یاناقص</v>
      </c>
      <c r="P27" s="557" t="str">
        <f>'گام سوم و چهارم'!Q28</f>
        <v>اقدام کنترلی نیاز ندارد</v>
      </c>
      <c r="Q27" s="46" t="s">
        <v>582</v>
      </c>
      <c r="R27" s="145">
        <f t="shared" si="2"/>
        <v>15</v>
      </c>
      <c r="S27" s="47"/>
      <c r="T27" s="48"/>
      <c r="U27" s="31"/>
      <c r="V27" s="503"/>
      <c r="W27" s="503"/>
      <c r="X27" s="504"/>
    </row>
    <row r="28" spans="1:24" ht="23.25" thickBot="1">
      <c r="A28" s="237">
        <v>16</v>
      </c>
      <c r="B28" s="1024" t="s">
        <v>23</v>
      </c>
      <c r="C28" s="1025"/>
      <c r="D28" s="1025"/>
      <c r="E28" s="1025"/>
      <c r="F28" s="1025"/>
      <c r="G28" s="1025"/>
      <c r="H28" s="1025"/>
      <c r="I28" s="1025"/>
      <c r="J28" s="1025"/>
      <c r="K28" s="1026"/>
      <c r="L28" s="510" t="s">
        <v>350</v>
      </c>
      <c r="M28" s="47">
        <v>15</v>
      </c>
      <c r="N28" s="537" t="str">
        <f>'گام دوم '!$K$59</f>
        <v>ارائه‏شده‏کامل‏یاناقص</v>
      </c>
      <c r="O28" s="537" t="str">
        <f>'گام دوم '!K59</f>
        <v>ارائه‏شده‏کامل‏یاناقص</v>
      </c>
      <c r="P28" s="557" t="str">
        <f>'گام سوم و چهارم'!Q29</f>
        <v>اقدام کنترلی نیاز ندارد</v>
      </c>
      <c r="Q28" s="46" t="s">
        <v>582</v>
      </c>
      <c r="R28" s="145">
        <f t="shared" si="2"/>
        <v>15</v>
      </c>
      <c r="S28" s="47"/>
      <c r="T28" s="48"/>
      <c r="U28" s="31"/>
      <c r="V28" s="630"/>
      <c r="W28" s="630"/>
      <c r="X28" s="631"/>
    </row>
    <row r="29" spans="1:24" ht="23.25" thickBot="1">
      <c r="A29" s="237">
        <v>17</v>
      </c>
      <c r="B29" s="1128" t="s">
        <v>451</v>
      </c>
      <c r="C29" s="1129"/>
      <c r="D29" s="1129"/>
      <c r="E29" s="1129"/>
      <c r="F29" s="1129"/>
      <c r="G29" s="1129"/>
      <c r="H29" s="1129"/>
      <c r="I29" s="1129"/>
      <c r="J29" s="1129"/>
      <c r="K29" s="1130"/>
      <c r="L29" s="510" t="s">
        <v>350</v>
      </c>
      <c r="M29" s="47">
        <v>15</v>
      </c>
      <c r="N29" s="537" t="str">
        <f>'گام دوم '!$K$60</f>
        <v>ارائه‏شده‏کامل‏یاناقص</v>
      </c>
      <c r="O29" s="537" t="str">
        <f>'گام دوم '!K60</f>
        <v>ارائه‏شده‏کامل‏یاناقص</v>
      </c>
      <c r="P29" s="557" t="str">
        <f>'گام سوم و چهارم'!Q30</f>
        <v>اقدام کنترلی نیاز ندارد</v>
      </c>
      <c r="Q29" s="46" t="s">
        <v>582</v>
      </c>
      <c r="R29" s="145">
        <f t="shared" si="2"/>
        <v>15</v>
      </c>
      <c r="S29" s="47"/>
      <c r="T29" s="48"/>
      <c r="U29" s="31"/>
      <c r="V29" s="466"/>
      <c r="W29" s="466"/>
      <c r="X29" s="467"/>
    </row>
    <row r="30" spans="1:24" ht="23.25" thickBot="1">
      <c r="A30" s="237">
        <v>18</v>
      </c>
      <c r="B30" s="1125" t="s">
        <v>614</v>
      </c>
      <c r="C30" s="1126"/>
      <c r="D30" s="1126"/>
      <c r="E30" s="1126"/>
      <c r="F30" s="1126"/>
      <c r="G30" s="1126"/>
      <c r="H30" s="1126"/>
      <c r="I30" s="1126"/>
      <c r="J30" s="1126"/>
      <c r="K30" s="1127"/>
      <c r="L30" s="511" t="s">
        <v>246</v>
      </c>
      <c r="M30" s="47">
        <v>15</v>
      </c>
      <c r="N30" s="537" t="str">
        <f>'گام دوم '!$K$61</f>
        <v>ارائه‏شده‏کامل‏یاناقص</v>
      </c>
      <c r="O30" s="537" t="str">
        <f>'گام دوم '!K61</f>
        <v>ارائه‏شده‏کامل‏یاناقص</v>
      </c>
      <c r="P30" s="557" t="str">
        <f>'گام سوم و چهارم'!Q31</f>
        <v>اقدام کنترلی نیاز ندارد</v>
      </c>
      <c r="Q30" s="46" t="s">
        <v>582</v>
      </c>
      <c r="R30" s="145">
        <f t="shared" si="2"/>
        <v>15</v>
      </c>
      <c r="S30" s="47"/>
      <c r="T30" s="48"/>
      <c r="U30" s="31"/>
      <c r="V30" s="865"/>
      <c r="W30" s="630"/>
      <c r="X30" s="631"/>
    </row>
    <row r="31" spans="1:24" ht="23.25" thickBot="1">
      <c r="A31" s="237">
        <v>19</v>
      </c>
      <c r="B31" s="1024" t="s">
        <v>136</v>
      </c>
      <c r="C31" s="1025"/>
      <c r="D31" s="1025"/>
      <c r="E31" s="1025"/>
      <c r="F31" s="1025"/>
      <c r="G31" s="1025"/>
      <c r="H31" s="1025"/>
      <c r="I31" s="1025"/>
      <c r="J31" s="1025"/>
      <c r="K31" s="1026"/>
      <c r="L31" s="511" t="s">
        <v>350</v>
      </c>
      <c r="M31" s="47">
        <v>15</v>
      </c>
      <c r="N31" s="537" t="str">
        <f>'گام دوم '!$K$62</f>
        <v>ارائه‏شده‏کامل‏یاناقص</v>
      </c>
      <c r="O31" s="537" t="str">
        <f>'گام دوم '!K62</f>
        <v>ارائه‏شده‏کامل‏یاناقص</v>
      </c>
      <c r="P31" s="557" t="str">
        <f>'گام سوم و چهارم'!Q32</f>
        <v>اقدام کنترلی نیاز ندارد</v>
      </c>
      <c r="Q31" s="46" t="s">
        <v>582</v>
      </c>
      <c r="R31" s="145">
        <f t="shared" si="2"/>
        <v>15</v>
      </c>
      <c r="S31" s="47"/>
      <c r="T31" s="48"/>
      <c r="U31" s="31"/>
      <c r="V31" s="630"/>
      <c r="W31" s="630"/>
      <c r="X31" s="631"/>
    </row>
    <row r="32" spans="1:24" ht="23.25" thickBot="1">
      <c r="A32" s="237">
        <v>20</v>
      </c>
      <c r="B32" s="1012" t="s">
        <v>637</v>
      </c>
      <c r="C32" s="1013"/>
      <c r="D32" s="1013"/>
      <c r="E32" s="1013"/>
      <c r="F32" s="1013"/>
      <c r="G32" s="1013"/>
      <c r="H32" s="1013"/>
      <c r="I32" s="1013"/>
      <c r="J32" s="1013"/>
      <c r="K32" s="1014"/>
      <c r="L32" s="131" t="s">
        <v>478</v>
      </c>
      <c r="M32" s="47">
        <v>15</v>
      </c>
      <c r="N32" s="537" t="str">
        <f>'گام دوم '!$K$63</f>
        <v>ارائه‏شده‏کامل‏یاناقص</v>
      </c>
      <c r="O32" s="537" t="str">
        <f>'گام دوم '!K63</f>
        <v>ارائه‏شده‏کامل‏یاناقص</v>
      </c>
      <c r="P32" s="557" t="str">
        <f>'گام سوم و چهارم'!Q33</f>
        <v>اقدام کنترلی نیاز ندارد</v>
      </c>
      <c r="Q32" s="46" t="s">
        <v>582</v>
      </c>
      <c r="R32" s="145">
        <f t="shared" si="2"/>
        <v>15</v>
      </c>
      <c r="S32" s="47"/>
      <c r="T32" s="115"/>
      <c r="U32" s="39"/>
      <c r="V32" s="894"/>
      <c r="W32" s="894"/>
      <c r="X32" s="895"/>
    </row>
    <row r="33" spans="1:24" ht="21.75" thickBot="1">
      <c r="A33" s="571"/>
      <c r="B33" s="1018" t="s">
        <v>591</v>
      </c>
      <c r="C33" s="1019"/>
      <c r="D33" s="1019"/>
      <c r="E33" s="1019"/>
      <c r="F33" s="1019"/>
      <c r="G33" s="1019"/>
      <c r="H33" s="1019"/>
      <c r="I33" s="1019"/>
      <c r="J33" s="1019"/>
      <c r="K33" s="1020"/>
      <c r="L33" s="571"/>
      <c r="M33" s="44"/>
      <c r="N33" s="572"/>
      <c r="O33" s="44"/>
      <c r="P33" s="44"/>
      <c r="Q33" s="44"/>
      <c r="R33" s="147"/>
      <c r="S33" s="58"/>
      <c r="T33" s="58"/>
      <c r="U33" s="75"/>
      <c r="V33" s="785"/>
      <c r="W33" s="786"/>
      <c r="X33" s="787"/>
    </row>
    <row r="34" spans="1:24" ht="23.25" thickBot="1">
      <c r="A34" s="237">
        <v>21</v>
      </c>
      <c r="B34" s="1021" t="s">
        <v>26</v>
      </c>
      <c r="C34" s="1022"/>
      <c r="D34" s="1022"/>
      <c r="E34" s="1022"/>
      <c r="F34" s="1022"/>
      <c r="G34" s="1022"/>
      <c r="H34" s="1022"/>
      <c r="I34" s="1022"/>
      <c r="J34" s="1022"/>
      <c r="K34" s="1023"/>
      <c r="L34" s="510" t="s">
        <v>355</v>
      </c>
      <c r="M34" s="47">
        <v>15</v>
      </c>
      <c r="N34" s="537" t="str">
        <f>'گام دوم '!$K$65</f>
        <v>ارائه‏شده‏کامل‏یاناقص</v>
      </c>
      <c r="O34" s="537" t="str">
        <f>'گام دوم '!K65</f>
        <v>ارائه‏شده‏کامل‏یاناقص</v>
      </c>
      <c r="P34" s="164" t="str">
        <f>'گام سوم و چهارم'!Q35</f>
        <v>اقدام کنترلی نیاز ندارد</v>
      </c>
      <c r="Q34" s="46" t="s">
        <v>582</v>
      </c>
      <c r="R34" s="145">
        <f t="shared" ref="R34:R37" si="3">IF(N34="درمحیطوجودندارد",0,IF(OR(O34="ارائه‏شده‏کامل‏یاناقص",O34="ارائه‏نشده"),M34,IF(Q34="برنامه‏بهبودنیاز‏ندارد",0,M34)))</f>
        <v>15</v>
      </c>
      <c r="S34" s="47"/>
      <c r="T34" s="88"/>
      <c r="U34" s="33"/>
      <c r="V34" s="897"/>
      <c r="W34" s="897"/>
      <c r="X34" s="898"/>
    </row>
    <row r="35" spans="1:24" ht="23.25" thickBot="1">
      <c r="A35" s="237">
        <v>22</v>
      </c>
      <c r="B35" s="1024" t="s">
        <v>27</v>
      </c>
      <c r="C35" s="1025"/>
      <c r="D35" s="1025"/>
      <c r="E35" s="1025"/>
      <c r="F35" s="1025"/>
      <c r="G35" s="1025"/>
      <c r="H35" s="1025"/>
      <c r="I35" s="1025"/>
      <c r="J35" s="1025"/>
      <c r="K35" s="1026"/>
      <c r="L35" s="511" t="s">
        <v>480</v>
      </c>
      <c r="M35" s="47">
        <v>15</v>
      </c>
      <c r="N35" s="537" t="str">
        <f>'گام دوم '!$K$66</f>
        <v>ارائه‏شده‏کامل‏یاناقص</v>
      </c>
      <c r="O35" s="537" t="str">
        <f>'گام دوم '!K66</f>
        <v>ارائه‏شده‏کامل‏یاناقص</v>
      </c>
      <c r="P35" s="164" t="str">
        <f>'گام سوم و چهارم'!Q36</f>
        <v>اقدام کنترلی نیاز ندارد</v>
      </c>
      <c r="Q35" s="46" t="s">
        <v>582</v>
      </c>
      <c r="R35" s="145">
        <f t="shared" si="3"/>
        <v>15</v>
      </c>
      <c r="S35" s="47"/>
      <c r="T35" s="48"/>
      <c r="U35" s="31"/>
      <c r="V35" s="630"/>
      <c r="W35" s="630"/>
      <c r="X35" s="631"/>
    </row>
    <row r="36" spans="1:24" ht="23.25" thickBot="1">
      <c r="A36" s="237">
        <v>23</v>
      </c>
      <c r="B36" s="1024" t="s">
        <v>28</v>
      </c>
      <c r="C36" s="1025"/>
      <c r="D36" s="1025"/>
      <c r="E36" s="1025"/>
      <c r="F36" s="1025"/>
      <c r="G36" s="1025"/>
      <c r="H36" s="1025"/>
      <c r="I36" s="1025"/>
      <c r="J36" s="1025"/>
      <c r="K36" s="1026"/>
      <c r="L36" s="511" t="s">
        <v>480</v>
      </c>
      <c r="M36" s="47">
        <v>15</v>
      </c>
      <c r="N36" s="537" t="str">
        <f>'گام دوم '!$K$67</f>
        <v>ارائه‏شده‏کامل‏یاناقص</v>
      </c>
      <c r="O36" s="537" t="str">
        <f>'گام دوم '!K67</f>
        <v>ارائه‏شده‏کامل‏یاناقص</v>
      </c>
      <c r="P36" s="164" t="str">
        <f>'گام سوم و چهارم'!Q37</f>
        <v>اقدام کنترلی نیاز ندارد</v>
      </c>
      <c r="Q36" s="46" t="s">
        <v>582</v>
      </c>
      <c r="R36" s="145">
        <f t="shared" si="3"/>
        <v>15</v>
      </c>
      <c r="S36" s="47"/>
      <c r="T36" s="48"/>
      <c r="U36" s="31"/>
      <c r="V36" s="630"/>
      <c r="W36" s="630"/>
      <c r="X36" s="631"/>
    </row>
    <row r="37" spans="1:24" ht="23.25" thickBot="1">
      <c r="A37" s="237">
        <v>24</v>
      </c>
      <c r="B37" s="1012" t="s">
        <v>29</v>
      </c>
      <c r="C37" s="1013"/>
      <c r="D37" s="1013"/>
      <c r="E37" s="1013"/>
      <c r="F37" s="1013"/>
      <c r="G37" s="1013"/>
      <c r="H37" s="1013"/>
      <c r="I37" s="1013"/>
      <c r="J37" s="1013"/>
      <c r="K37" s="1014"/>
      <c r="L37" s="511" t="s">
        <v>480</v>
      </c>
      <c r="M37" s="47">
        <v>15</v>
      </c>
      <c r="N37" s="537" t="str">
        <f>'گام دوم '!$K$68</f>
        <v>ارائه‏شده‏کامل‏یاناقص</v>
      </c>
      <c r="O37" s="537" t="str">
        <f>'گام دوم '!K68</f>
        <v>ارائه‏شده‏کامل‏یاناقص</v>
      </c>
      <c r="P37" s="164" t="str">
        <f>'گام سوم و چهارم'!Q38</f>
        <v>اقدام کنترلی نیاز ندارد</v>
      </c>
      <c r="Q37" s="46" t="s">
        <v>582</v>
      </c>
      <c r="R37" s="145">
        <f t="shared" si="3"/>
        <v>15</v>
      </c>
      <c r="S37" s="47"/>
      <c r="T37" s="115"/>
      <c r="U37" s="39"/>
      <c r="V37" s="894"/>
      <c r="W37" s="894"/>
      <c r="X37" s="895"/>
    </row>
    <row r="38" spans="1:24" ht="21.75" thickBot="1">
      <c r="A38" s="571"/>
      <c r="B38" s="1018" t="s">
        <v>592</v>
      </c>
      <c r="C38" s="1019"/>
      <c r="D38" s="1019"/>
      <c r="E38" s="1019"/>
      <c r="F38" s="1019"/>
      <c r="G38" s="1019"/>
      <c r="H38" s="1019"/>
      <c r="I38" s="1019"/>
      <c r="J38" s="1019"/>
      <c r="K38" s="1020"/>
      <c r="L38" s="571"/>
      <c r="M38" s="44"/>
      <c r="N38" s="572"/>
      <c r="O38" s="44"/>
      <c r="P38" s="44"/>
      <c r="Q38" s="44"/>
      <c r="R38" s="147"/>
      <c r="S38" s="58"/>
      <c r="T38" s="58"/>
      <c r="U38" s="75"/>
      <c r="V38" s="785"/>
      <c r="W38" s="786"/>
      <c r="X38" s="787"/>
    </row>
    <row r="39" spans="1:24" ht="23.25" thickBot="1">
      <c r="A39" s="237">
        <v>25</v>
      </c>
      <c r="B39" s="1015" t="s">
        <v>30</v>
      </c>
      <c r="C39" s="1016"/>
      <c r="D39" s="1016"/>
      <c r="E39" s="1016"/>
      <c r="F39" s="1016"/>
      <c r="G39" s="1016"/>
      <c r="H39" s="1016"/>
      <c r="I39" s="1016"/>
      <c r="J39" s="1016"/>
      <c r="K39" s="1017"/>
      <c r="L39" s="133" t="s">
        <v>481</v>
      </c>
      <c r="M39" s="47">
        <v>15</v>
      </c>
      <c r="N39" s="537" t="str">
        <f>'گام دوم '!$K$70</f>
        <v>ارائه‏شده‏کامل‏یاناقص</v>
      </c>
      <c r="O39" s="537" t="str">
        <f>'گام دوم '!K70</f>
        <v>ارائه‏شده‏کامل‏یاناقص</v>
      </c>
      <c r="P39" s="164" t="str">
        <f>'گام سوم و چهارم'!Q40</f>
        <v>اقدام کنترلی نیاز ندارد</v>
      </c>
      <c r="Q39" s="46" t="s">
        <v>582</v>
      </c>
      <c r="R39" s="145">
        <f>IF(N39="درمحیطوجودندارد",0,IF(OR(O39="ارائه‏شده‏کامل‏یاناقص",O39="ارائه‏نشده"),M39,IF(Q39="برنامه‏بهبودنیاز‏ندارد",0,M39)))</f>
        <v>15</v>
      </c>
      <c r="S39" s="47"/>
      <c r="T39" s="134"/>
      <c r="U39" s="16"/>
      <c r="V39" s="627"/>
      <c r="W39" s="628"/>
      <c r="X39" s="629"/>
    </row>
    <row r="40" spans="1:24" ht="21.75" thickBot="1">
      <c r="A40" s="571"/>
      <c r="B40" s="1018" t="s">
        <v>593</v>
      </c>
      <c r="C40" s="1019"/>
      <c r="D40" s="1019"/>
      <c r="E40" s="1019"/>
      <c r="F40" s="1019"/>
      <c r="G40" s="1019"/>
      <c r="H40" s="1019"/>
      <c r="I40" s="1019"/>
      <c r="J40" s="1019"/>
      <c r="K40" s="1020"/>
      <c r="L40" s="571"/>
      <c r="M40" s="44"/>
      <c r="N40" s="572"/>
      <c r="O40" s="44"/>
      <c r="P40" s="44"/>
      <c r="Q40" s="44"/>
      <c r="R40" s="147"/>
      <c r="S40" s="58"/>
      <c r="T40" s="58"/>
      <c r="U40" s="75"/>
      <c r="V40" s="785"/>
      <c r="W40" s="786"/>
      <c r="X40" s="787"/>
    </row>
    <row r="41" spans="1:24" ht="23.25" thickBot="1">
      <c r="A41" s="237">
        <v>26</v>
      </c>
      <c r="B41" s="1021" t="s">
        <v>31</v>
      </c>
      <c r="C41" s="1022"/>
      <c r="D41" s="1022"/>
      <c r="E41" s="1022"/>
      <c r="F41" s="1022"/>
      <c r="G41" s="1022"/>
      <c r="H41" s="1022"/>
      <c r="I41" s="1022"/>
      <c r="J41" s="1022"/>
      <c r="K41" s="1023"/>
      <c r="L41" s="153" t="s">
        <v>482</v>
      </c>
      <c r="M41" s="47">
        <v>25</v>
      </c>
      <c r="N41" s="537" t="str">
        <f>'گام دوم '!$K$72</f>
        <v>ارائه‏شده‏کامل‏یاناقص</v>
      </c>
      <c r="O41" s="537" t="str">
        <f>'گام دوم '!K72</f>
        <v>ارائه‏شده‏کامل‏یاناقص</v>
      </c>
      <c r="P41" s="164" t="str">
        <f>'گام سوم و چهارم'!Q42</f>
        <v>اقدام کنترلی نیاز ندارد</v>
      </c>
      <c r="Q41" s="46" t="s">
        <v>582</v>
      </c>
      <c r="R41" s="145">
        <f t="shared" ref="R41:R45" si="4">IF(N41="درمحیطوجودندارد",0,IF(OR(O41="ارائه‏شده‏کامل‏یاناقص",O41="ارائه‏نشده"),M41,IF(Q41="برنامه‏بهبودنیاز‏ندارد",0,M41)))</f>
        <v>25</v>
      </c>
      <c r="S41" s="47"/>
      <c r="T41" s="88"/>
      <c r="U41" s="33"/>
      <c r="V41" s="897"/>
      <c r="W41" s="897"/>
      <c r="X41" s="898"/>
    </row>
    <row r="42" spans="1:24" ht="23.25" thickBot="1">
      <c r="A42" s="237">
        <v>27</v>
      </c>
      <c r="B42" s="1024" t="s">
        <v>32</v>
      </c>
      <c r="C42" s="1025"/>
      <c r="D42" s="1025"/>
      <c r="E42" s="1025"/>
      <c r="F42" s="1025"/>
      <c r="G42" s="1025"/>
      <c r="H42" s="1025"/>
      <c r="I42" s="1025"/>
      <c r="J42" s="1025"/>
      <c r="K42" s="1026"/>
      <c r="L42" s="153" t="s">
        <v>482</v>
      </c>
      <c r="M42" s="47">
        <v>25</v>
      </c>
      <c r="N42" s="537" t="str">
        <f>'گام دوم '!$K$73</f>
        <v>ارائه‏شده‏کامل‏یاناقص</v>
      </c>
      <c r="O42" s="537" t="str">
        <f>'گام دوم '!K73</f>
        <v>ارائه‏شده‏کامل‏یاناقص</v>
      </c>
      <c r="P42" s="164" t="str">
        <f>'گام سوم و چهارم'!Q43</f>
        <v>اقدام کنترلی نیاز ندارد</v>
      </c>
      <c r="Q42" s="46" t="s">
        <v>582</v>
      </c>
      <c r="R42" s="145">
        <f t="shared" si="4"/>
        <v>25</v>
      </c>
      <c r="S42" s="47"/>
      <c r="T42" s="48"/>
      <c r="U42" s="31"/>
      <c r="V42" s="630"/>
      <c r="W42" s="630"/>
      <c r="X42" s="631"/>
    </row>
    <row r="43" spans="1:24" ht="23.25" thickBot="1">
      <c r="A43" s="237">
        <v>28</v>
      </c>
      <c r="B43" s="1024" t="s">
        <v>33</v>
      </c>
      <c r="C43" s="1025"/>
      <c r="D43" s="1025"/>
      <c r="E43" s="1025"/>
      <c r="F43" s="1025"/>
      <c r="G43" s="1025"/>
      <c r="H43" s="1025"/>
      <c r="I43" s="1025"/>
      <c r="J43" s="1025"/>
      <c r="K43" s="1026"/>
      <c r="L43" s="153" t="s">
        <v>482</v>
      </c>
      <c r="M43" s="47">
        <v>25</v>
      </c>
      <c r="N43" s="537" t="str">
        <f>'گام دوم '!$K$74</f>
        <v>ارائه‏شده‏کامل‏یاناقص</v>
      </c>
      <c r="O43" s="537" t="str">
        <f>'گام دوم '!K74</f>
        <v>ارائه‏شده‏کامل‏یاناقص</v>
      </c>
      <c r="P43" s="164" t="str">
        <f>'گام سوم و چهارم'!Q44</f>
        <v>اقدام کنترلی نیاز ندارد</v>
      </c>
      <c r="Q43" s="46" t="s">
        <v>582</v>
      </c>
      <c r="R43" s="145">
        <f t="shared" si="4"/>
        <v>25</v>
      </c>
      <c r="S43" s="47"/>
      <c r="T43" s="48"/>
      <c r="U43" s="31"/>
      <c r="V43" s="630"/>
      <c r="W43" s="630"/>
      <c r="X43" s="631"/>
    </row>
    <row r="44" spans="1:24" ht="23.25" thickBot="1">
      <c r="A44" s="237">
        <v>29</v>
      </c>
      <c r="B44" s="1024" t="s">
        <v>34</v>
      </c>
      <c r="C44" s="1025"/>
      <c r="D44" s="1025"/>
      <c r="E44" s="1025"/>
      <c r="F44" s="1025"/>
      <c r="G44" s="1025"/>
      <c r="H44" s="1025"/>
      <c r="I44" s="1025"/>
      <c r="J44" s="1025"/>
      <c r="K44" s="1026"/>
      <c r="L44" s="153" t="s">
        <v>482</v>
      </c>
      <c r="M44" s="47">
        <v>25</v>
      </c>
      <c r="N44" s="537" t="str">
        <f>'گام دوم '!$K$75</f>
        <v>ارائه‏شده‏کامل‏یاناقص</v>
      </c>
      <c r="O44" s="537" t="str">
        <f>'گام دوم '!K75</f>
        <v>ارائه‏شده‏کامل‏یاناقص</v>
      </c>
      <c r="P44" s="164" t="str">
        <f>'گام سوم و چهارم'!Q45</f>
        <v>اقدام کنترلی نیاز ندارد</v>
      </c>
      <c r="Q44" s="46" t="s">
        <v>582</v>
      </c>
      <c r="R44" s="145">
        <f t="shared" si="4"/>
        <v>25</v>
      </c>
      <c r="S44" s="47"/>
      <c r="T44" s="48"/>
      <c r="U44" s="31"/>
      <c r="V44" s="630"/>
      <c r="W44" s="630"/>
      <c r="X44" s="631"/>
    </row>
    <row r="45" spans="1:24" ht="23.25" thickBot="1">
      <c r="A45" s="237">
        <v>30</v>
      </c>
      <c r="B45" s="1012" t="s">
        <v>35</v>
      </c>
      <c r="C45" s="1013"/>
      <c r="D45" s="1013"/>
      <c r="E45" s="1013"/>
      <c r="F45" s="1013"/>
      <c r="G45" s="1013"/>
      <c r="H45" s="1013"/>
      <c r="I45" s="1013"/>
      <c r="J45" s="1013"/>
      <c r="K45" s="1014"/>
      <c r="L45" s="153" t="s">
        <v>482</v>
      </c>
      <c r="M45" s="47">
        <v>25</v>
      </c>
      <c r="N45" s="537" t="str">
        <f>'گام دوم '!$K$76</f>
        <v>ارائه‏شده‏کامل‏یاناقص</v>
      </c>
      <c r="O45" s="537" t="str">
        <f>'گام دوم '!K76</f>
        <v>ارائه‏شده‏کامل‏یاناقص</v>
      </c>
      <c r="P45" s="164" t="str">
        <f>'گام سوم و چهارم'!Q46</f>
        <v>اقدام کنترلی نیاز ندارد</v>
      </c>
      <c r="Q45" s="46" t="s">
        <v>582</v>
      </c>
      <c r="R45" s="145">
        <f t="shared" si="4"/>
        <v>25</v>
      </c>
      <c r="S45" s="47"/>
      <c r="T45" s="115"/>
      <c r="U45" s="39"/>
      <c r="V45" s="894"/>
      <c r="W45" s="894"/>
      <c r="X45" s="895"/>
    </row>
    <row r="46" spans="1:24" ht="21.75" thickBot="1">
      <c r="A46" s="574"/>
      <c r="B46" s="1159" t="s">
        <v>579</v>
      </c>
      <c r="C46" s="1160"/>
      <c r="D46" s="1160"/>
      <c r="E46" s="1160"/>
      <c r="F46" s="1160"/>
      <c r="G46" s="1160"/>
      <c r="H46" s="1160"/>
      <c r="I46" s="1160"/>
      <c r="J46" s="1160"/>
      <c r="K46" s="1161"/>
      <c r="L46" s="516"/>
      <c r="M46" s="107"/>
      <c r="N46" s="517"/>
      <c r="O46" s="107"/>
      <c r="P46" s="107"/>
      <c r="Q46" s="107"/>
      <c r="R46" s="149"/>
      <c r="S46" s="86"/>
      <c r="T46" s="86"/>
      <c r="U46" s="86"/>
      <c r="V46" s="1057"/>
      <c r="W46" s="1058"/>
      <c r="X46" s="1059"/>
    </row>
    <row r="47" spans="1:24" ht="21.75" thickBot="1">
      <c r="A47" s="571"/>
      <c r="B47" s="1018" t="s">
        <v>594</v>
      </c>
      <c r="C47" s="1019"/>
      <c r="D47" s="1019"/>
      <c r="E47" s="1019"/>
      <c r="F47" s="1019"/>
      <c r="G47" s="1019"/>
      <c r="H47" s="1019"/>
      <c r="I47" s="1019"/>
      <c r="J47" s="1019"/>
      <c r="K47" s="1020"/>
      <c r="L47" s="505"/>
      <c r="M47" s="44"/>
      <c r="N47" s="506"/>
      <c r="O47" s="44"/>
      <c r="P47" s="44"/>
      <c r="Q47" s="44"/>
      <c r="R47" s="148"/>
      <c r="S47" s="75"/>
      <c r="T47" s="75"/>
      <c r="U47" s="75"/>
      <c r="V47" s="785"/>
      <c r="W47" s="786"/>
      <c r="X47" s="787"/>
    </row>
    <row r="48" spans="1:24" ht="23.25" thickBot="1">
      <c r="A48" s="237">
        <v>31</v>
      </c>
      <c r="B48" s="1091" t="s">
        <v>638</v>
      </c>
      <c r="C48" s="1092"/>
      <c r="D48" s="1092"/>
      <c r="E48" s="1092"/>
      <c r="F48" s="1092"/>
      <c r="G48" s="1092"/>
      <c r="H48" s="1092"/>
      <c r="I48" s="1092"/>
      <c r="J48" s="1092"/>
      <c r="K48" s="1093"/>
      <c r="L48" s="93" t="s">
        <v>246</v>
      </c>
      <c r="M48" s="47">
        <v>15</v>
      </c>
      <c r="N48" s="93" t="str">
        <f>'گام دوم '!$K$49</f>
        <v>ارائه‏شده‏کامل‏یاناقص</v>
      </c>
      <c r="O48" s="93" t="str">
        <f>'گام دوم '!K49</f>
        <v>ارائه‏شده‏کامل‏یاناقص</v>
      </c>
      <c r="P48" s="46" t="str">
        <f>'گام سوم و چهارم'!Q49</f>
        <v>وجود اقدام کنترلی بررسی نشده</v>
      </c>
      <c r="Q48" s="46" t="s">
        <v>582</v>
      </c>
      <c r="R48" s="145">
        <f t="shared" ref="R48:R52" si="5">IF((OR(O48="ارائه‏شده‏کامل‏یاناقص",O48="ارائه‏نشده")),M48,IF(Q48="برنامه‏بهبودنیاز‏ندارد",0,M48))</f>
        <v>15</v>
      </c>
      <c r="S48" s="47"/>
      <c r="T48" s="88"/>
      <c r="U48" s="32"/>
      <c r="V48" s="897"/>
      <c r="W48" s="897"/>
      <c r="X48" s="898"/>
    </row>
    <row r="49" spans="1:24" ht="23.25" thickBot="1">
      <c r="A49" s="237">
        <v>32</v>
      </c>
      <c r="B49" s="1155" t="s">
        <v>18</v>
      </c>
      <c r="C49" s="1156"/>
      <c r="D49" s="1156"/>
      <c r="E49" s="1156"/>
      <c r="F49" s="1156"/>
      <c r="G49" s="1156"/>
      <c r="H49" s="1156"/>
      <c r="I49" s="1156"/>
      <c r="J49" s="1156"/>
      <c r="K49" s="1157"/>
      <c r="L49" s="93" t="s">
        <v>246</v>
      </c>
      <c r="M49" s="47">
        <v>15</v>
      </c>
      <c r="N49" s="93" t="str">
        <f>'گام دوم '!$K$50</f>
        <v>ارائه‏شده‏کامل‏یاناقص</v>
      </c>
      <c r="O49" s="93" t="str">
        <f>'گام دوم '!K50</f>
        <v>ارائه‏شده‏کامل‏یاناقص</v>
      </c>
      <c r="P49" s="46" t="str">
        <f>'گام سوم و چهارم'!Q50</f>
        <v>اقدام کنترلی وجود داردکافی نیست</v>
      </c>
      <c r="Q49" s="46" t="s">
        <v>582</v>
      </c>
      <c r="R49" s="145">
        <f t="shared" si="5"/>
        <v>15</v>
      </c>
      <c r="S49" s="47"/>
      <c r="T49" s="37"/>
      <c r="U49" s="4"/>
      <c r="V49" s="630"/>
      <c r="W49" s="630"/>
      <c r="X49" s="631"/>
    </row>
    <row r="50" spans="1:24" ht="23.25" thickBot="1">
      <c r="A50" s="237">
        <v>33</v>
      </c>
      <c r="B50" s="1104" t="s">
        <v>19</v>
      </c>
      <c r="C50" s="1105"/>
      <c r="D50" s="1105"/>
      <c r="E50" s="1105"/>
      <c r="F50" s="1105"/>
      <c r="G50" s="1105"/>
      <c r="H50" s="1105"/>
      <c r="I50" s="1105"/>
      <c r="J50" s="1105"/>
      <c r="K50" s="1106"/>
      <c r="L50" s="93" t="s">
        <v>246</v>
      </c>
      <c r="M50" s="47">
        <v>15</v>
      </c>
      <c r="N50" s="93" t="str">
        <f>'گام دوم '!$K$51</f>
        <v>ارائه‏شده‏کامل‏یاناقص</v>
      </c>
      <c r="O50" s="93" t="str">
        <f>'گام دوم '!K51</f>
        <v>ارائه‏شده‏کامل‏یاناقص</v>
      </c>
      <c r="P50" s="46" t="str">
        <f>'گام سوم و چهارم'!Q51</f>
        <v>اقدام کنترلی نیاز ندارد</v>
      </c>
      <c r="Q50" s="46" t="s">
        <v>582</v>
      </c>
      <c r="R50" s="145">
        <f t="shared" si="5"/>
        <v>15</v>
      </c>
      <c r="S50" s="47"/>
      <c r="T50" s="37"/>
      <c r="U50" s="4"/>
      <c r="V50" s="865"/>
      <c r="W50" s="630"/>
      <c r="X50" s="631"/>
    </row>
    <row r="51" spans="1:24" ht="23.25" thickBot="1">
      <c r="A51" s="237">
        <v>34</v>
      </c>
      <c r="B51" s="1155" t="s">
        <v>20</v>
      </c>
      <c r="C51" s="1156"/>
      <c r="D51" s="1156"/>
      <c r="E51" s="1156"/>
      <c r="F51" s="1156"/>
      <c r="G51" s="1156"/>
      <c r="H51" s="1156"/>
      <c r="I51" s="1156"/>
      <c r="J51" s="1156"/>
      <c r="K51" s="1157"/>
      <c r="L51" s="93" t="s">
        <v>246</v>
      </c>
      <c r="M51" s="47">
        <v>15</v>
      </c>
      <c r="N51" s="93" t="str">
        <f>'گام دوم '!$K$52</f>
        <v>ارائه‏شده‏کامل‏یاناقص</v>
      </c>
      <c r="O51" s="93" t="str">
        <f>'گام دوم '!K52</f>
        <v>ارائه‏شده‏کامل‏یاناقص</v>
      </c>
      <c r="P51" s="46" t="str">
        <f>'گام سوم و چهارم'!Q52</f>
        <v>اقدام کنترلی نیاز ندارد</v>
      </c>
      <c r="Q51" s="46" t="s">
        <v>582</v>
      </c>
      <c r="R51" s="145">
        <f t="shared" si="5"/>
        <v>15</v>
      </c>
      <c r="S51" s="47"/>
      <c r="T51" s="37"/>
      <c r="U51" s="4"/>
      <c r="V51" s="630"/>
      <c r="W51" s="630"/>
      <c r="X51" s="631"/>
    </row>
    <row r="52" spans="1:24" ht="23.25" thickBot="1">
      <c r="A52" s="237">
        <v>35</v>
      </c>
      <c r="B52" s="1162" t="s">
        <v>118</v>
      </c>
      <c r="C52" s="1163"/>
      <c r="D52" s="1163"/>
      <c r="E52" s="1163"/>
      <c r="F52" s="1163"/>
      <c r="G52" s="1163"/>
      <c r="H52" s="1163"/>
      <c r="I52" s="1163"/>
      <c r="J52" s="1163"/>
      <c r="K52" s="1164"/>
      <c r="L52" s="93" t="s">
        <v>246</v>
      </c>
      <c r="M52" s="47">
        <v>15</v>
      </c>
      <c r="N52" s="93" t="str">
        <f>'گام دوم '!$K$53</f>
        <v>ارائه‏نشده</v>
      </c>
      <c r="O52" s="93" t="str">
        <f>'گام دوم '!K53</f>
        <v>ارائه‏نشده</v>
      </c>
      <c r="P52" s="46" t="str">
        <f>'گام سوم و چهارم'!Q53</f>
        <v>اقدام کنترلی نیاز ندارد</v>
      </c>
      <c r="Q52" s="46" t="s">
        <v>582</v>
      </c>
      <c r="R52" s="145">
        <f t="shared" si="5"/>
        <v>15</v>
      </c>
      <c r="S52" s="47"/>
      <c r="T52" s="36"/>
      <c r="U52" s="20"/>
      <c r="V52" s="894"/>
      <c r="W52" s="894"/>
      <c r="X52" s="895"/>
    </row>
    <row r="53" spans="1:24" ht="21.75" thickBot="1">
      <c r="A53" s="571"/>
      <c r="B53" s="1018" t="s">
        <v>595</v>
      </c>
      <c r="C53" s="1019"/>
      <c r="D53" s="1019"/>
      <c r="E53" s="1019"/>
      <c r="F53" s="1019"/>
      <c r="G53" s="1019"/>
      <c r="H53" s="1019"/>
      <c r="I53" s="1019"/>
      <c r="J53" s="1019"/>
      <c r="K53" s="1020"/>
      <c r="L53" s="571"/>
      <c r="M53" s="44"/>
      <c r="N53" s="572"/>
      <c r="O53" s="44"/>
      <c r="P53" s="44"/>
      <c r="Q53" s="44"/>
      <c r="R53" s="148"/>
      <c r="S53" s="75"/>
      <c r="T53" s="75"/>
      <c r="U53" s="75"/>
      <c r="V53" s="785"/>
      <c r="W53" s="786"/>
      <c r="X53" s="787"/>
    </row>
    <row r="54" spans="1:24" ht="23.25" thickBot="1">
      <c r="A54" s="237">
        <v>36</v>
      </c>
      <c r="B54" s="1091" t="s">
        <v>21</v>
      </c>
      <c r="C54" s="1092"/>
      <c r="D54" s="1092"/>
      <c r="E54" s="1092"/>
      <c r="F54" s="1092"/>
      <c r="G54" s="1092"/>
      <c r="H54" s="1092"/>
      <c r="I54" s="1092"/>
      <c r="J54" s="1092"/>
      <c r="K54" s="1093"/>
      <c r="L54" s="93" t="s">
        <v>246</v>
      </c>
      <c r="M54" s="47">
        <v>20</v>
      </c>
      <c r="N54" s="93" t="str">
        <f>'گام دوم '!$K$55</f>
        <v>ارائه‏شده‏کامل‏یاناقص</v>
      </c>
      <c r="O54" s="93" t="str">
        <f>'گام دوم '!K55</f>
        <v>ارائه‏شده‏کامل‏یاناقص</v>
      </c>
      <c r="P54" s="46" t="str">
        <f>'گام سوم و چهارم'!Q55</f>
        <v>اقدام کنترلی نیاز ندارد</v>
      </c>
      <c r="Q54" s="46" t="s">
        <v>582</v>
      </c>
      <c r="R54" s="145">
        <f t="shared" ref="R54:R60" si="6">IF((OR(O54="ارائه‏شده‏کامل‏یاناقص",O54="ارائه‏نشده")),M54,IF(Q54="برنامه‏بهبودنیاز‏ندارد",0,M54))</f>
        <v>20</v>
      </c>
      <c r="S54" s="47"/>
      <c r="T54" s="47"/>
      <c r="U54" s="32"/>
      <c r="V54" s="897"/>
      <c r="W54" s="897"/>
      <c r="X54" s="898"/>
    </row>
    <row r="55" spans="1:24" ht="23.25" thickBot="1">
      <c r="A55" s="237">
        <v>37</v>
      </c>
      <c r="B55" s="1155" t="s">
        <v>22</v>
      </c>
      <c r="C55" s="1156"/>
      <c r="D55" s="1156"/>
      <c r="E55" s="1156"/>
      <c r="F55" s="1156"/>
      <c r="G55" s="1156"/>
      <c r="H55" s="1156"/>
      <c r="I55" s="1156"/>
      <c r="J55" s="1156"/>
      <c r="K55" s="1157"/>
      <c r="L55" s="93" t="s">
        <v>246</v>
      </c>
      <c r="M55" s="47">
        <v>15</v>
      </c>
      <c r="N55" s="93" t="str">
        <f>'گام دوم '!$K$56</f>
        <v>ارائه‏شده‏کامل‏یاناقص</v>
      </c>
      <c r="O55" s="93" t="str">
        <f>'گام دوم '!K56</f>
        <v>ارائه‏شده‏کامل‏یاناقص</v>
      </c>
      <c r="P55" s="46" t="str">
        <f>'گام سوم و چهارم'!Q56</f>
        <v>اقدام کنترلی نیاز ندارد</v>
      </c>
      <c r="Q55" s="46" t="s">
        <v>582</v>
      </c>
      <c r="R55" s="145">
        <f t="shared" si="6"/>
        <v>15</v>
      </c>
      <c r="S55" s="47"/>
      <c r="T55" s="37"/>
      <c r="U55" s="4"/>
      <c r="V55" s="630"/>
      <c r="W55" s="630"/>
      <c r="X55" s="631"/>
    </row>
    <row r="56" spans="1:24" ht="23.25" thickBot="1">
      <c r="A56" s="237">
        <v>38</v>
      </c>
      <c r="B56" s="1104" t="s">
        <v>529</v>
      </c>
      <c r="C56" s="1105"/>
      <c r="D56" s="1105"/>
      <c r="E56" s="1105"/>
      <c r="F56" s="1105"/>
      <c r="G56" s="1105"/>
      <c r="H56" s="1105"/>
      <c r="I56" s="1105"/>
      <c r="J56" s="1105"/>
      <c r="K56" s="1106"/>
      <c r="L56" s="93" t="s">
        <v>246</v>
      </c>
      <c r="M56" s="47">
        <v>15</v>
      </c>
      <c r="N56" s="93" t="str">
        <f>'گام دوم '!$K$58</f>
        <v>ارائه‏شده‏کامل‏یاناقص</v>
      </c>
      <c r="O56" s="93" t="str">
        <f>'گام دوم '!K58</f>
        <v>ارائه‏شده‏کامل‏یاناقص</v>
      </c>
      <c r="P56" s="46" t="str">
        <f>'گام سوم و چهارم'!Q57</f>
        <v>اقدام کنترلی نیاز ندارد</v>
      </c>
      <c r="Q56" s="46" t="s">
        <v>581</v>
      </c>
      <c r="R56" s="145">
        <f t="shared" si="6"/>
        <v>15</v>
      </c>
      <c r="S56" s="47"/>
      <c r="T56" s="37"/>
      <c r="U56" s="4"/>
      <c r="V56" s="503"/>
      <c r="W56" s="503"/>
      <c r="X56" s="504"/>
    </row>
    <row r="57" spans="1:24" ht="23.25" thickBot="1">
      <c r="A57" s="237">
        <v>39</v>
      </c>
      <c r="B57" s="1155" t="s">
        <v>23</v>
      </c>
      <c r="C57" s="1156"/>
      <c r="D57" s="1156"/>
      <c r="E57" s="1156"/>
      <c r="F57" s="1156"/>
      <c r="G57" s="1156"/>
      <c r="H57" s="1156"/>
      <c r="I57" s="1156"/>
      <c r="J57" s="1156"/>
      <c r="K57" s="1157"/>
      <c r="L57" s="93" t="s">
        <v>246</v>
      </c>
      <c r="M57" s="47">
        <v>15</v>
      </c>
      <c r="N57" s="93" t="str">
        <f>'گام دوم '!$K$59</f>
        <v>ارائه‏شده‏کامل‏یاناقص</v>
      </c>
      <c r="O57" s="93" t="str">
        <f>'گام دوم '!K59</f>
        <v>ارائه‏شده‏کامل‏یاناقص</v>
      </c>
      <c r="P57" s="46" t="str">
        <f>'گام سوم و چهارم'!Q58</f>
        <v>اقدام کنترلی نیاز ندارد</v>
      </c>
      <c r="Q57" s="46" t="s">
        <v>582</v>
      </c>
      <c r="R57" s="145">
        <f t="shared" si="6"/>
        <v>15</v>
      </c>
      <c r="S57" s="47"/>
      <c r="T57" s="37"/>
      <c r="U57" s="4"/>
      <c r="V57" s="630"/>
      <c r="W57" s="630"/>
      <c r="X57" s="631"/>
    </row>
    <row r="58" spans="1:24" ht="23.25" thickBot="1">
      <c r="A58" s="237">
        <v>40</v>
      </c>
      <c r="B58" s="1104" t="s">
        <v>24</v>
      </c>
      <c r="C58" s="1105"/>
      <c r="D58" s="1105"/>
      <c r="E58" s="1105"/>
      <c r="F58" s="1105"/>
      <c r="G58" s="1105"/>
      <c r="H58" s="1105"/>
      <c r="I58" s="1105"/>
      <c r="J58" s="1105"/>
      <c r="K58" s="1106"/>
      <c r="L58" s="93" t="s">
        <v>246</v>
      </c>
      <c r="M58" s="47">
        <v>15</v>
      </c>
      <c r="N58" s="93" t="str">
        <f>'گام دوم '!$K$60</f>
        <v>ارائه‏شده‏کامل‏یاناقص</v>
      </c>
      <c r="O58" s="93" t="str">
        <f>'گام دوم '!K60</f>
        <v>ارائه‏شده‏کامل‏یاناقص</v>
      </c>
      <c r="P58" s="46" t="str">
        <f>'گام سوم و چهارم'!Q59</f>
        <v>اقدام کنترلی نیاز ندارد</v>
      </c>
      <c r="Q58" s="46" t="s">
        <v>582</v>
      </c>
      <c r="R58" s="145">
        <f t="shared" si="6"/>
        <v>15</v>
      </c>
      <c r="S58" s="47"/>
      <c r="T58" s="37"/>
      <c r="U58" s="4"/>
      <c r="V58" s="865"/>
      <c r="W58" s="630"/>
      <c r="X58" s="631"/>
    </row>
    <row r="59" spans="1:24" ht="23.25" thickBot="1">
      <c r="A59" s="237">
        <v>41</v>
      </c>
      <c r="B59" s="1104" t="s">
        <v>25</v>
      </c>
      <c r="C59" s="1105"/>
      <c r="D59" s="1105"/>
      <c r="E59" s="1105"/>
      <c r="F59" s="1105"/>
      <c r="G59" s="1105"/>
      <c r="H59" s="1105"/>
      <c r="I59" s="1105"/>
      <c r="J59" s="1105"/>
      <c r="K59" s="1106"/>
      <c r="L59" s="93" t="s">
        <v>246</v>
      </c>
      <c r="M59" s="47">
        <v>15</v>
      </c>
      <c r="N59" s="93" t="str">
        <f>'گام دوم '!$K$61</f>
        <v>ارائه‏شده‏کامل‏یاناقص</v>
      </c>
      <c r="O59" s="93" t="str">
        <f>'گام دوم '!K61</f>
        <v>ارائه‏شده‏کامل‏یاناقص</v>
      </c>
      <c r="P59" s="46" t="str">
        <f>'گام سوم و چهارم'!Q60</f>
        <v>اقدام کنترلی نیاز ندارد</v>
      </c>
      <c r="Q59" s="46" t="s">
        <v>582</v>
      </c>
      <c r="R59" s="145">
        <f t="shared" si="6"/>
        <v>15</v>
      </c>
      <c r="S59" s="47"/>
      <c r="T59" s="37"/>
      <c r="U59" s="4"/>
      <c r="V59" s="865"/>
      <c r="W59" s="630"/>
      <c r="X59" s="631"/>
    </row>
    <row r="60" spans="1:24" ht="23.25" thickBot="1">
      <c r="A60" s="237">
        <v>42</v>
      </c>
      <c r="B60" s="1155" t="s">
        <v>136</v>
      </c>
      <c r="C60" s="1156"/>
      <c r="D60" s="1156"/>
      <c r="E60" s="1156"/>
      <c r="F60" s="1156"/>
      <c r="G60" s="1156"/>
      <c r="H60" s="1156"/>
      <c r="I60" s="1156"/>
      <c r="J60" s="1156"/>
      <c r="K60" s="1157"/>
      <c r="L60" s="93" t="s">
        <v>246</v>
      </c>
      <c r="M60" s="47">
        <v>15</v>
      </c>
      <c r="N60" s="93" t="str">
        <f>'گام دوم '!$K$62</f>
        <v>ارائه‏شده‏کامل‏یاناقص</v>
      </c>
      <c r="O60" s="93" t="str">
        <f>'گام دوم '!K62</f>
        <v>ارائه‏شده‏کامل‏یاناقص</v>
      </c>
      <c r="P60" s="46" t="str">
        <f>'گام سوم و چهارم'!Q61</f>
        <v>اقدام کنترلی نیاز ندارد</v>
      </c>
      <c r="Q60" s="46" t="s">
        <v>582</v>
      </c>
      <c r="R60" s="145">
        <f t="shared" si="6"/>
        <v>15</v>
      </c>
      <c r="S60" s="47"/>
      <c r="T60" s="37"/>
      <c r="U60" s="4"/>
      <c r="V60" s="630"/>
      <c r="W60" s="630"/>
      <c r="X60" s="631"/>
    </row>
    <row r="61" spans="1:24" ht="21.75" thickBot="1">
      <c r="A61" s="571"/>
      <c r="B61" s="1018" t="s">
        <v>596</v>
      </c>
      <c r="C61" s="1019"/>
      <c r="D61" s="1019"/>
      <c r="E61" s="1019"/>
      <c r="F61" s="1019"/>
      <c r="G61" s="1019"/>
      <c r="H61" s="1019"/>
      <c r="I61" s="1019"/>
      <c r="J61" s="1019"/>
      <c r="K61" s="1020"/>
      <c r="L61" s="571"/>
      <c r="M61" s="44"/>
      <c r="N61" s="572"/>
      <c r="O61" s="44"/>
      <c r="P61" s="44"/>
      <c r="Q61" s="44"/>
      <c r="R61" s="148"/>
      <c r="S61" s="75"/>
      <c r="T61" s="75"/>
      <c r="U61" s="75"/>
      <c r="V61" s="785"/>
      <c r="W61" s="786"/>
      <c r="X61" s="787"/>
    </row>
    <row r="62" spans="1:24" ht="19.5" customHeight="1" thickBot="1">
      <c r="A62" s="237">
        <v>43</v>
      </c>
      <c r="B62" s="1076" t="s">
        <v>26</v>
      </c>
      <c r="C62" s="1077"/>
      <c r="D62" s="1077"/>
      <c r="E62" s="1077"/>
      <c r="F62" s="1077"/>
      <c r="G62" s="1077"/>
      <c r="H62" s="1077"/>
      <c r="I62" s="1077"/>
      <c r="J62" s="1077"/>
      <c r="K62" s="1078"/>
      <c r="L62" s="93" t="s">
        <v>246</v>
      </c>
      <c r="M62" s="47">
        <v>15</v>
      </c>
      <c r="N62" s="93" t="str">
        <f>'گام دوم '!$K$65</f>
        <v>ارائه‏شده‏کامل‏یاناقص</v>
      </c>
      <c r="O62" s="93" t="str">
        <f>'گام دوم '!K65</f>
        <v>ارائه‏شده‏کامل‏یاناقص</v>
      </c>
      <c r="P62" s="46" t="str">
        <f>'گام سوم و چهارم'!Q63</f>
        <v>اقدام کنترلی نیاز ندارد</v>
      </c>
      <c r="Q62" s="46" t="s">
        <v>582</v>
      </c>
      <c r="R62" s="145">
        <f t="shared" ref="R62:R65" si="7">IF((OR(O62="ارائه‏شده‏کامل‏یاناقص",O62="ارائه‏نشده")),M62,IF(Q62="برنامه‏بهبودنیاز‏ندارد",0,M62))</f>
        <v>15</v>
      </c>
      <c r="S62" s="47"/>
      <c r="T62" s="47"/>
      <c r="U62" s="32"/>
      <c r="V62" s="897"/>
      <c r="W62" s="897"/>
      <c r="X62" s="898"/>
    </row>
    <row r="63" spans="1:24" ht="19.5" customHeight="1" thickBot="1">
      <c r="A63" s="237">
        <v>44</v>
      </c>
      <c r="B63" s="1104" t="s">
        <v>27</v>
      </c>
      <c r="C63" s="1105"/>
      <c r="D63" s="1105"/>
      <c r="E63" s="1105"/>
      <c r="F63" s="1105"/>
      <c r="G63" s="1105"/>
      <c r="H63" s="1105"/>
      <c r="I63" s="1105"/>
      <c r="J63" s="1105"/>
      <c r="K63" s="1106"/>
      <c r="L63" s="93" t="s">
        <v>246</v>
      </c>
      <c r="M63" s="47">
        <v>15</v>
      </c>
      <c r="N63" s="93" t="str">
        <f>'گام دوم '!$K$66</f>
        <v>ارائه‏شده‏کامل‏یاناقص</v>
      </c>
      <c r="O63" s="93" t="str">
        <f>'گام دوم '!K66</f>
        <v>ارائه‏شده‏کامل‏یاناقص</v>
      </c>
      <c r="P63" s="46" t="str">
        <f>'گام سوم و چهارم'!Q64</f>
        <v>اقدام کنترلی نیاز ندارد</v>
      </c>
      <c r="Q63" s="46" t="s">
        <v>582</v>
      </c>
      <c r="R63" s="145">
        <f t="shared" si="7"/>
        <v>15</v>
      </c>
      <c r="S63" s="47"/>
      <c r="T63" s="47"/>
      <c r="U63" s="32"/>
      <c r="V63" s="865"/>
      <c r="W63" s="630"/>
      <c r="X63" s="631"/>
    </row>
    <row r="64" spans="1:24" ht="19.5" customHeight="1" thickBot="1">
      <c r="A64" s="237">
        <v>45</v>
      </c>
      <c r="B64" s="1104" t="s">
        <v>28</v>
      </c>
      <c r="C64" s="1105"/>
      <c r="D64" s="1105"/>
      <c r="E64" s="1105"/>
      <c r="F64" s="1105"/>
      <c r="G64" s="1105"/>
      <c r="H64" s="1105"/>
      <c r="I64" s="1105"/>
      <c r="J64" s="1105"/>
      <c r="K64" s="1106"/>
      <c r="L64" s="93" t="s">
        <v>246</v>
      </c>
      <c r="M64" s="47">
        <v>15</v>
      </c>
      <c r="N64" s="93" t="str">
        <f>'گام دوم '!$K$67</f>
        <v>ارائه‏شده‏کامل‏یاناقص</v>
      </c>
      <c r="O64" s="93" t="str">
        <f>'گام دوم '!K67</f>
        <v>ارائه‏شده‏کامل‏یاناقص</v>
      </c>
      <c r="P64" s="46" t="str">
        <f>'گام سوم و چهارم'!Q65</f>
        <v>اقدام کنترلی نیاز ندارد</v>
      </c>
      <c r="Q64" s="46" t="s">
        <v>582</v>
      </c>
      <c r="R64" s="145">
        <f t="shared" si="7"/>
        <v>15</v>
      </c>
      <c r="S64" s="47"/>
      <c r="T64" s="37"/>
      <c r="U64" s="4"/>
      <c r="V64" s="630"/>
      <c r="W64" s="630"/>
      <c r="X64" s="631"/>
    </row>
    <row r="65" spans="1:24" ht="19.5" customHeight="1" thickBot="1">
      <c r="A65" s="237">
        <v>46</v>
      </c>
      <c r="B65" s="1152" t="s">
        <v>29</v>
      </c>
      <c r="C65" s="1153"/>
      <c r="D65" s="1153"/>
      <c r="E65" s="1153"/>
      <c r="F65" s="1153"/>
      <c r="G65" s="1153"/>
      <c r="H65" s="1153"/>
      <c r="I65" s="1153"/>
      <c r="J65" s="1153"/>
      <c r="K65" s="1154"/>
      <c r="L65" s="93" t="s">
        <v>246</v>
      </c>
      <c r="M65" s="47">
        <v>15</v>
      </c>
      <c r="N65" s="93" t="str">
        <f>'گام دوم '!$K$68</f>
        <v>ارائه‏شده‏کامل‏یاناقص</v>
      </c>
      <c r="O65" s="93" t="str">
        <f>'گام دوم '!K68</f>
        <v>ارائه‏شده‏کامل‏یاناقص</v>
      </c>
      <c r="P65" s="46" t="str">
        <f>'گام سوم و چهارم'!Q66</f>
        <v>اقدام کنترلی نیاز ندارد</v>
      </c>
      <c r="Q65" s="46" t="s">
        <v>582</v>
      </c>
      <c r="R65" s="145">
        <f t="shared" si="7"/>
        <v>15</v>
      </c>
      <c r="S65" s="47"/>
      <c r="T65" s="36"/>
      <c r="U65" s="20"/>
      <c r="V65" s="893"/>
      <c r="W65" s="894"/>
      <c r="X65" s="895"/>
    </row>
    <row r="66" spans="1:24" ht="21.75" thickBot="1">
      <c r="A66" s="571"/>
      <c r="B66" s="1018" t="s">
        <v>597</v>
      </c>
      <c r="C66" s="1019"/>
      <c r="D66" s="1019"/>
      <c r="E66" s="1019"/>
      <c r="F66" s="1019"/>
      <c r="G66" s="1019"/>
      <c r="H66" s="1019"/>
      <c r="I66" s="1019"/>
      <c r="J66" s="1019"/>
      <c r="K66" s="1020"/>
      <c r="L66" s="571"/>
      <c r="M66" s="44"/>
      <c r="N66" s="572"/>
      <c r="O66" s="44"/>
      <c r="P66" s="44"/>
      <c r="Q66" s="44"/>
      <c r="R66" s="148"/>
      <c r="S66" s="75"/>
      <c r="T66" s="75"/>
      <c r="U66" s="75"/>
      <c r="V66" s="785"/>
      <c r="W66" s="786"/>
      <c r="X66" s="787"/>
    </row>
    <row r="67" spans="1:24" ht="19.5" customHeight="1" thickBot="1">
      <c r="A67" s="237">
        <v>47</v>
      </c>
      <c r="B67" s="1015" t="s">
        <v>30</v>
      </c>
      <c r="C67" s="1016"/>
      <c r="D67" s="1016"/>
      <c r="E67" s="1016"/>
      <c r="F67" s="1016"/>
      <c r="G67" s="1016"/>
      <c r="H67" s="1016"/>
      <c r="I67" s="1016"/>
      <c r="J67" s="1016"/>
      <c r="K67" s="1017"/>
      <c r="L67" s="133" t="s">
        <v>246</v>
      </c>
      <c r="M67" s="47">
        <v>15</v>
      </c>
      <c r="N67" s="93" t="str">
        <f>'گام دوم '!$K$70</f>
        <v>ارائه‏شده‏کامل‏یاناقص</v>
      </c>
      <c r="O67" s="93" t="str">
        <f>'گام دوم '!K70</f>
        <v>ارائه‏شده‏کامل‏یاناقص</v>
      </c>
      <c r="P67" s="46" t="str">
        <f>'گام سوم و چهارم'!Q68</f>
        <v>اقدام کنترلی نیاز ندارد</v>
      </c>
      <c r="Q67" s="46" t="s">
        <v>582</v>
      </c>
      <c r="R67" s="145">
        <f>IF((OR(O67="ارائه‏شده‏کامل‏یاناقص",O67="ارائه‏نشده")),M67,IF(Q67="برنامه‏بهبودنیاز‏ندارد",0,M67))</f>
        <v>15</v>
      </c>
      <c r="S67" s="47"/>
      <c r="T67" s="134"/>
      <c r="U67" s="16"/>
      <c r="V67" s="983"/>
      <c r="W67" s="984"/>
      <c r="X67" s="985"/>
    </row>
    <row r="68" spans="1:24" ht="21.75" thickBot="1">
      <c r="A68" s="571"/>
      <c r="B68" s="1018" t="s">
        <v>598</v>
      </c>
      <c r="C68" s="1019"/>
      <c r="D68" s="1019"/>
      <c r="E68" s="1019"/>
      <c r="F68" s="1019"/>
      <c r="G68" s="1019"/>
      <c r="H68" s="1019"/>
      <c r="I68" s="1019"/>
      <c r="J68" s="1019"/>
      <c r="K68" s="1020"/>
      <c r="L68" s="571"/>
      <c r="M68" s="44"/>
      <c r="N68" s="572"/>
      <c r="O68" s="44"/>
      <c r="P68" s="44"/>
      <c r="Q68" s="44"/>
      <c r="R68" s="148"/>
      <c r="S68" s="75"/>
      <c r="T68" s="75"/>
      <c r="U68" s="75"/>
      <c r="V68" s="785"/>
      <c r="W68" s="786"/>
      <c r="X68" s="787"/>
    </row>
    <row r="69" spans="1:24" ht="19.5" customHeight="1" thickBot="1">
      <c r="A69" s="237">
        <v>48</v>
      </c>
      <c r="B69" s="1076" t="s">
        <v>31</v>
      </c>
      <c r="C69" s="1077"/>
      <c r="D69" s="1077"/>
      <c r="E69" s="1077"/>
      <c r="F69" s="1077"/>
      <c r="G69" s="1077"/>
      <c r="H69" s="1077"/>
      <c r="I69" s="1077"/>
      <c r="J69" s="1077"/>
      <c r="K69" s="1078"/>
      <c r="L69" s="153" t="s">
        <v>246</v>
      </c>
      <c r="M69" s="47">
        <v>25</v>
      </c>
      <c r="N69" s="47" t="str">
        <f>'گام دوم '!$K$72</f>
        <v>ارائه‏شده‏کامل‏یاناقص</v>
      </c>
      <c r="O69" s="93" t="str">
        <f>'گام دوم '!K72</f>
        <v>ارائه‏شده‏کامل‏یاناقص</v>
      </c>
      <c r="P69" s="46" t="str">
        <f>'گام سوم و چهارم'!Q70</f>
        <v>اقدام کنترلی نیاز ندارد</v>
      </c>
      <c r="Q69" s="46" t="s">
        <v>582</v>
      </c>
      <c r="R69" s="145">
        <f t="shared" ref="R69:R73" si="8">IF((OR(O69="ارائه‏شده‏کامل‏یاناقص",O69="ارائه‏نشده")),M69,IF(Q69="برنامه‏بهبودنیاز‏ندارد",0,M69))</f>
        <v>25</v>
      </c>
      <c r="S69" s="47"/>
      <c r="T69" s="47"/>
      <c r="U69" s="32"/>
      <c r="V69" s="897"/>
      <c r="W69" s="897"/>
      <c r="X69" s="898"/>
    </row>
    <row r="70" spans="1:24" ht="19.5" customHeight="1" thickBot="1">
      <c r="A70" s="237">
        <v>49</v>
      </c>
      <c r="B70" s="1104" t="s">
        <v>32</v>
      </c>
      <c r="C70" s="1105"/>
      <c r="D70" s="1105"/>
      <c r="E70" s="1105"/>
      <c r="F70" s="1105"/>
      <c r="G70" s="1105"/>
      <c r="H70" s="1105"/>
      <c r="I70" s="1105"/>
      <c r="J70" s="1105"/>
      <c r="K70" s="1106"/>
      <c r="L70" s="153" t="s">
        <v>246</v>
      </c>
      <c r="M70" s="47">
        <v>25</v>
      </c>
      <c r="N70" s="47" t="str">
        <f>'گام دوم '!$K$73</f>
        <v>ارائه‏شده‏کامل‏یاناقص</v>
      </c>
      <c r="O70" s="93" t="str">
        <f>'گام دوم '!K73</f>
        <v>ارائه‏شده‏کامل‏یاناقص</v>
      </c>
      <c r="P70" s="46" t="str">
        <f>'گام سوم و چهارم'!Q71</f>
        <v>اقدام کنترلی نیاز ندارد</v>
      </c>
      <c r="Q70" s="46" t="s">
        <v>582</v>
      </c>
      <c r="R70" s="145">
        <f t="shared" si="8"/>
        <v>25</v>
      </c>
      <c r="S70" s="47"/>
      <c r="T70" s="37"/>
      <c r="U70" s="4"/>
      <c r="V70" s="630"/>
      <c r="W70" s="630"/>
      <c r="X70" s="631"/>
    </row>
    <row r="71" spans="1:24" ht="19.5" customHeight="1" thickBot="1">
      <c r="A71" s="237">
        <v>50</v>
      </c>
      <c r="B71" s="1104" t="s">
        <v>33</v>
      </c>
      <c r="C71" s="1105"/>
      <c r="D71" s="1105"/>
      <c r="E71" s="1105"/>
      <c r="F71" s="1105"/>
      <c r="G71" s="1105"/>
      <c r="H71" s="1105"/>
      <c r="I71" s="1105"/>
      <c r="J71" s="1105"/>
      <c r="K71" s="1106"/>
      <c r="L71" s="153" t="s">
        <v>246</v>
      </c>
      <c r="M71" s="47">
        <v>25</v>
      </c>
      <c r="N71" s="47" t="str">
        <f>'گام دوم '!$K$74</f>
        <v>ارائه‏شده‏کامل‏یاناقص</v>
      </c>
      <c r="O71" s="93" t="str">
        <f>'گام دوم '!K74</f>
        <v>ارائه‏شده‏کامل‏یاناقص</v>
      </c>
      <c r="P71" s="46" t="str">
        <f>'گام سوم و چهارم'!Q72</f>
        <v>اقدام کنترلی نیاز ندارد</v>
      </c>
      <c r="Q71" s="46" t="s">
        <v>582</v>
      </c>
      <c r="R71" s="145">
        <f t="shared" si="8"/>
        <v>25</v>
      </c>
      <c r="S71" s="47"/>
      <c r="T71" s="37"/>
      <c r="U71" s="4"/>
      <c r="V71" s="630"/>
      <c r="W71" s="630"/>
      <c r="X71" s="631"/>
    </row>
    <row r="72" spans="1:24" ht="19.5" customHeight="1" thickBot="1">
      <c r="A72" s="237">
        <v>51</v>
      </c>
      <c r="B72" s="1104" t="s">
        <v>34</v>
      </c>
      <c r="C72" s="1105"/>
      <c r="D72" s="1105"/>
      <c r="E72" s="1105"/>
      <c r="F72" s="1105"/>
      <c r="G72" s="1105"/>
      <c r="H72" s="1105"/>
      <c r="I72" s="1105"/>
      <c r="J72" s="1105"/>
      <c r="K72" s="1106"/>
      <c r="L72" s="153" t="s">
        <v>246</v>
      </c>
      <c r="M72" s="47">
        <v>25</v>
      </c>
      <c r="N72" s="47" t="str">
        <f>'گام دوم '!$K$75</f>
        <v>ارائه‏شده‏کامل‏یاناقص</v>
      </c>
      <c r="O72" s="93" t="str">
        <f>'گام دوم '!K75</f>
        <v>ارائه‏شده‏کامل‏یاناقص</v>
      </c>
      <c r="P72" s="46" t="str">
        <f>'گام سوم و چهارم'!Q73</f>
        <v>اقدام کنترلی نیاز ندارد</v>
      </c>
      <c r="Q72" s="46" t="s">
        <v>582</v>
      </c>
      <c r="R72" s="145">
        <f t="shared" si="8"/>
        <v>25</v>
      </c>
      <c r="S72" s="47"/>
      <c r="T72" s="37"/>
      <c r="U72" s="4"/>
      <c r="V72" s="630"/>
      <c r="W72" s="630"/>
      <c r="X72" s="631"/>
    </row>
    <row r="73" spans="1:24" ht="23.25" thickBot="1">
      <c r="A73" s="237">
        <v>52</v>
      </c>
      <c r="B73" s="1152" t="s">
        <v>35</v>
      </c>
      <c r="C73" s="1153"/>
      <c r="D73" s="1153"/>
      <c r="E73" s="1153"/>
      <c r="F73" s="1153"/>
      <c r="G73" s="1153"/>
      <c r="H73" s="1153"/>
      <c r="I73" s="1153"/>
      <c r="J73" s="1153"/>
      <c r="K73" s="1154"/>
      <c r="L73" s="153" t="s">
        <v>246</v>
      </c>
      <c r="M73" s="47">
        <v>25</v>
      </c>
      <c r="N73" s="47" t="str">
        <f>'گام دوم '!$K$76</f>
        <v>ارائه‏شده‏کامل‏یاناقص</v>
      </c>
      <c r="O73" s="93" t="str">
        <f>'گام دوم '!K76</f>
        <v>ارائه‏شده‏کامل‏یاناقص</v>
      </c>
      <c r="P73" s="46" t="str">
        <f>'گام سوم و چهارم'!Q74</f>
        <v>اقدام کنترلی نیاز ندارد</v>
      </c>
      <c r="Q73" s="46" t="s">
        <v>582</v>
      </c>
      <c r="R73" s="145">
        <f t="shared" si="8"/>
        <v>25</v>
      </c>
      <c r="S73" s="47"/>
      <c r="T73" s="36"/>
      <c r="U73" s="20"/>
      <c r="V73" s="894"/>
      <c r="W73" s="894"/>
      <c r="X73" s="895"/>
    </row>
    <row r="74" spans="1:24" ht="21.75" thickBot="1">
      <c r="A74" s="574"/>
      <c r="B74" s="1149" t="s">
        <v>689</v>
      </c>
      <c r="C74" s="1150"/>
      <c r="D74" s="1150"/>
      <c r="E74" s="1150"/>
      <c r="F74" s="1150"/>
      <c r="G74" s="1150"/>
      <c r="H74" s="1150"/>
      <c r="I74" s="1150"/>
      <c r="J74" s="1150"/>
      <c r="K74" s="1151"/>
      <c r="L74" s="516"/>
      <c r="M74" s="107"/>
      <c r="N74" s="517"/>
      <c r="O74" s="107"/>
      <c r="P74" s="107"/>
      <c r="Q74" s="107"/>
      <c r="R74" s="149"/>
      <c r="S74" s="86"/>
      <c r="T74" s="107"/>
      <c r="U74" s="86"/>
      <c r="V74" s="84"/>
      <c r="W74" s="107"/>
      <c r="X74" s="109"/>
    </row>
    <row r="75" spans="1:24" ht="23.25" thickBot="1">
      <c r="A75" s="237">
        <v>53</v>
      </c>
      <c r="B75" s="1100" t="s">
        <v>97</v>
      </c>
      <c r="C75" s="1037"/>
      <c r="D75" s="1037"/>
      <c r="E75" s="1037"/>
      <c r="F75" s="1037"/>
      <c r="G75" s="1037"/>
      <c r="H75" s="1037"/>
      <c r="I75" s="1037"/>
      <c r="J75" s="1037"/>
      <c r="K75" s="1038"/>
      <c r="L75" s="510" t="s">
        <v>246</v>
      </c>
      <c r="M75" s="47">
        <v>15</v>
      </c>
      <c r="N75" s="93" t="str">
        <f>'گام دوم '!$K$40</f>
        <v>ارائه‏شده‏کامل‏یاناقص</v>
      </c>
      <c r="O75" s="93" t="str">
        <f>'گام دوم '!K40</f>
        <v>ارائه‏شده‏کامل‏یاناقص</v>
      </c>
      <c r="P75" s="46" t="str">
        <f>'گام سوم و چهارم'!Q76</f>
        <v>اقدام کنترلی وجود داردکافی نیست</v>
      </c>
      <c r="Q75" s="46" t="s">
        <v>582</v>
      </c>
      <c r="R75" s="145">
        <f t="shared" ref="R75:R80" si="9">IF((OR(O75="ارائه‏شده‏کامل‏یاناقص",O75="ارائه‏نشده")),M75,IF(Q75="برنامه‏بهبودنیاز‏ندارد",0,M75))</f>
        <v>15</v>
      </c>
      <c r="S75" s="47"/>
      <c r="T75" s="51"/>
      <c r="U75" s="51"/>
      <c r="V75" s="896"/>
      <c r="W75" s="897"/>
      <c r="X75" s="898"/>
    </row>
    <row r="76" spans="1:24" ht="23.25" thickBot="1">
      <c r="A76" s="237">
        <v>54</v>
      </c>
      <c r="B76" s="1027" t="s">
        <v>99</v>
      </c>
      <c r="C76" s="1028"/>
      <c r="D76" s="1028"/>
      <c r="E76" s="1028"/>
      <c r="F76" s="1028"/>
      <c r="G76" s="1028"/>
      <c r="H76" s="1028"/>
      <c r="I76" s="1028"/>
      <c r="J76" s="1028"/>
      <c r="K76" s="1029"/>
      <c r="L76" s="510" t="s">
        <v>246</v>
      </c>
      <c r="M76" s="47">
        <v>15</v>
      </c>
      <c r="N76" s="93" t="str">
        <f>'گام دوم '!$K$41</f>
        <v>ارائه‏شده‏کامل‏یاناقص</v>
      </c>
      <c r="O76" s="93" t="str">
        <f>'گام دوم '!K41</f>
        <v>ارائه‏شده‏کامل‏یاناقص</v>
      </c>
      <c r="P76" s="46" t="str">
        <f>'گام سوم و چهارم'!Q77</f>
        <v>اقدام کنترلی وجود داردکافی نیست</v>
      </c>
      <c r="Q76" s="46" t="s">
        <v>582</v>
      </c>
      <c r="R76" s="145">
        <f t="shared" si="9"/>
        <v>15</v>
      </c>
      <c r="S76" s="47"/>
      <c r="T76" s="52"/>
      <c r="U76" s="52"/>
      <c r="V76" s="865"/>
      <c r="W76" s="630"/>
      <c r="X76" s="631"/>
    </row>
    <row r="77" spans="1:24" ht="23.25" thickBot="1">
      <c r="A77" s="237">
        <v>55</v>
      </c>
      <c r="B77" s="1039" t="s">
        <v>98</v>
      </c>
      <c r="C77" s="1040"/>
      <c r="D77" s="1040"/>
      <c r="E77" s="1040"/>
      <c r="F77" s="1040"/>
      <c r="G77" s="1040"/>
      <c r="H77" s="1040"/>
      <c r="I77" s="1040"/>
      <c r="J77" s="1040"/>
      <c r="K77" s="1041"/>
      <c r="L77" s="510" t="s">
        <v>246</v>
      </c>
      <c r="M77" s="47">
        <v>15</v>
      </c>
      <c r="N77" s="93" t="str">
        <f>'گام دوم '!$K$42</f>
        <v>ارائه‏شده‏کامل‏یاناقص</v>
      </c>
      <c r="O77" s="93" t="str">
        <f>'گام دوم '!K42</f>
        <v>ارائه‏شده‏کامل‏یاناقص</v>
      </c>
      <c r="P77" s="46" t="str">
        <f>'گام سوم و چهارم'!Q78</f>
        <v>اقدام کنترلی وجود داردکافی نیست</v>
      </c>
      <c r="Q77" s="46" t="s">
        <v>582</v>
      </c>
      <c r="R77" s="145">
        <f t="shared" si="9"/>
        <v>15</v>
      </c>
      <c r="S77" s="47"/>
      <c r="T77" s="52"/>
      <c r="U77" s="52"/>
      <c r="V77" s="865"/>
      <c r="W77" s="630"/>
      <c r="X77" s="631"/>
    </row>
    <row r="78" spans="1:24" ht="23.25" thickBot="1">
      <c r="A78" s="237">
        <v>56</v>
      </c>
      <c r="B78" s="1027" t="s">
        <v>36</v>
      </c>
      <c r="C78" s="1028"/>
      <c r="D78" s="1028"/>
      <c r="E78" s="1028"/>
      <c r="F78" s="1028"/>
      <c r="G78" s="1028"/>
      <c r="H78" s="1028"/>
      <c r="I78" s="1028"/>
      <c r="J78" s="1028"/>
      <c r="K78" s="1029"/>
      <c r="L78" s="511" t="s">
        <v>246</v>
      </c>
      <c r="M78" s="47">
        <v>15</v>
      </c>
      <c r="N78" s="93" t="str">
        <f>'گام دوم '!$K$43</f>
        <v>ارائه‏شده‏کامل‏یاناقص</v>
      </c>
      <c r="O78" s="93" t="str">
        <f>'گام دوم '!K43</f>
        <v>ارائه‏شده‏کامل‏یاناقص</v>
      </c>
      <c r="P78" s="46" t="str">
        <f>'گام سوم و چهارم'!Q79</f>
        <v>اقدام کنترلی وجود داردکافی نیست</v>
      </c>
      <c r="Q78" s="46" t="s">
        <v>582</v>
      </c>
      <c r="R78" s="145">
        <f t="shared" si="9"/>
        <v>15</v>
      </c>
      <c r="S78" s="47"/>
      <c r="T78" s="50"/>
      <c r="U78" s="50"/>
      <c r="V78" s="865"/>
      <c r="W78" s="630"/>
      <c r="X78" s="631"/>
    </row>
    <row r="79" spans="1:24" ht="23.25" thickBot="1">
      <c r="A79" s="237">
        <v>57</v>
      </c>
      <c r="B79" s="1027" t="s">
        <v>349</v>
      </c>
      <c r="C79" s="1028"/>
      <c r="D79" s="1028"/>
      <c r="E79" s="1028"/>
      <c r="F79" s="1028"/>
      <c r="G79" s="1028"/>
      <c r="H79" s="1028"/>
      <c r="I79" s="1028"/>
      <c r="J79" s="1028"/>
      <c r="K79" s="1029"/>
      <c r="L79" s="511" t="s">
        <v>246</v>
      </c>
      <c r="M79" s="47">
        <v>15</v>
      </c>
      <c r="N79" s="93" t="str">
        <f>'گام دوم '!$K$44</f>
        <v>ارائه‏شده‏کامل‏یاناقص</v>
      </c>
      <c r="O79" s="93" t="str">
        <f>'گام دوم '!K44</f>
        <v>ارائه‏شده‏کامل‏یاناقص</v>
      </c>
      <c r="P79" s="46" t="str">
        <f>'گام سوم و چهارم'!Q80</f>
        <v>اقدام کنترلی وجود داردکافی نیست</v>
      </c>
      <c r="Q79" s="46" t="s">
        <v>582</v>
      </c>
      <c r="R79" s="145">
        <f t="shared" si="9"/>
        <v>15</v>
      </c>
      <c r="S79" s="47"/>
      <c r="T79" s="50"/>
      <c r="U79" s="50"/>
      <c r="V79" s="865"/>
      <c r="W79" s="630"/>
      <c r="X79" s="631"/>
    </row>
    <row r="80" spans="1:24" ht="23.25" thickBot="1">
      <c r="A80" s="237">
        <v>58</v>
      </c>
      <c r="B80" s="1060" t="s">
        <v>348</v>
      </c>
      <c r="C80" s="1034"/>
      <c r="D80" s="1034"/>
      <c r="E80" s="1034"/>
      <c r="F80" s="1034"/>
      <c r="G80" s="1034"/>
      <c r="H80" s="1034"/>
      <c r="I80" s="1034"/>
      <c r="J80" s="1034"/>
      <c r="K80" s="1035"/>
      <c r="L80" s="95" t="s">
        <v>246</v>
      </c>
      <c r="M80" s="47">
        <v>15</v>
      </c>
      <c r="N80" s="93" t="str">
        <f>'گام دوم '!$K$45</f>
        <v>ارائه‏شده‏کامل‏یاناقص</v>
      </c>
      <c r="O80" s="93" t="str">
        <f>'گام دوم '!K45</f>
        <v>ارائه‏شده‏کامل‏یاناقص</v>
      </c>
      <c r="P80" s="46" t="str">
        <f>'گام سوم و چهارم'!Q81</f>
        <v>اقدام کنترلی وجود داردکافی نیست</v>
      </c>
      <c r="Q80" s="46" t="s">
        <v>582</v>
      </c>
      <c r="R80" s="145">
        <f t="shared" si="9"/>
        <v>15</v>
      </c>
      <c r="S80" s="47"/>
      <c r="T80" s="87"/>
      <c r="U80" s="87"/>
      <c r="V80" s="893"/>
      <c r="W80" s="894"/>
      <c r="X80" s="895"/>
    </row>
    <row r="81" spans="1:24" ht="23.25" thickBot="1">
      <c r="A81" s="237">
        <v>59</v>
      </c>
      <c r="B81" s="1101" t="s">
        <v>438</v>
      </c>
      <c r="C81" s="1102"/>
      <c r="D81" s="1102"/>
      <c r="E81" s="1102"/>
      <c r="F81" s="1102"/>
      <c r="G81" s="1102"/>
      <c r="H81" s="1102"/>
      <c r="I81" s="1102"/>
      <c r="J81" s="1102"/>
      <c r="K81" s="1103"/>
      <c r="L81" s="95" t="s">
        <v>246</v>
      </c>
      <c r="M81" s="47">
        <v>10</v>
      </c>
      <c r="N81" s="93" t="str">
        <f>'گام دوم '!$K$46</f>
        <v>ارائه‏شده‏کامل‏یاناقص</v>
      </c>
      <c r="O81" s="93" t="str">
        <f>'گام دوم '!K46</f>
        <v>ارائه‏شده‏کامل‏یاناقص</v>
      </c>
      <c r="P81" s="46" t="str">
        <f>'گام سوم و چهارم'!Q82</f>
        <v>اقدام کنترلی وجود داردکافی نیست</v>
      </c>
      <c r="Q81" s="46" t="s">
        <v>582</v>
      </c>
      <c r="R81" s="145">
        <v>10</v>
      </c>
      <c r="S81" s="47"/>
      <c r="T81" s="87"/>
      <c r="U81" s="87"/>
      <c r="V81" s="893"/>
      <c r="W81" s="894"/>
      <c r="X81" s="895"/>
    </row>
    <row r="82" spans="1:24" ht="26.25" thickBot="1">
      <c r="A82" s="238"/>
      <c r="B82" s="1079" t="s">
        <v>92</v>
      </c>
      <c r="C82" s="1080"/>
      <c r="D82" s="1080"/>
      <c r="E82" s="1080"/>
      <c r="F82" s="1080"/>
      <c r="G82" s="1080"/>
      <c r="H82" s="1080"/>
      <c r="I82" s="1080"/>
      <c r="J82" s="1080"/>
      <c r="K82" s="1081"/>
      <c r="L82" s="548"/>
      <c r="M82" s="178"/>
      <c r="N82" s="543"/>
      <c r="O82" s="178"/>
      <c r="P82" s="178"/>
      <c r="Q82" s="178"/>
      <c r="R82" s="236"/>
      <c r="S82" s="177"/>
      <c r="T82" s="177"/>
      <c r="U82" s="177"/>
      <c r="V82" s="177"/>
      <c r="W82" s="178"/>
      <c r="X82" s="182"/>
    </row>
    <row r="83" spans="1:24" ht="21.75" thickBot="1">
      <c r="A83" s="571"/>
      <c r="B83" s="1067" t="s">
        <v>105</v>
      </c>
      <c r="C83" s="1068"/>
      <c r="D83" s="1068"/>
      <c r="E83" s="1068"/>
      <c r="F83" s="1068"/>
      <c r="G83" s="1068"/>
      <c r="H83" s="1068"/>
      <c r="I83" s="1068"/>
      <c r="J83" s="1068"/>
      <c r="K83" s="1069"/>
      <c r="L83" s="505"/>
      <c r="M83" s="44"/>
      <c r="N83" s="506"/>
      <c r="O83" s="44"/>
      <c r="P83" s="44"/>
      <c r="Q83" s="44"/>
      <c r="R83" s="148"/>
      <c r="S83" s="75"/>
      <c r="T83" s="75"/>
      <c r="U83" s="75"/>
      <c r="V83" s="44"/>
      <c r="W83" s="44"/>
      <c r="X83" s="45"/>
    </row>
    <row r="84" spans="1:24" ht="26.25" thickBot="1">
      <c r="A84" s="238">
        <v>60</v>
      </c>
      <c r="B84" s="1082" t="s">
        <v>190</v>
      </c>
      <c r="C84" s="1083"/>
      <c r="D84" s="1083"/>
      <c r="E84" s="1083"/>
      <c r="F84" s="1083"/>
      <c r="G84" s="1083"/>
      <c r="H84" s="1083"/>
      <c r="I84" s="1083"/>
      <c r="J84" s="1083"/>
      <c r="K84" s="1084"/>
      <c r="L84" s="132" t="s">
        <v>585</v>
      </c>
      <c r="M84" s="47">
        <v>25</v>
      </c>
      <c r="N84" s="93" t="str">
        <f>'گام دوم '!$K$79</f>
        <v>ارائه‏شده‏کامل‏یاناقص</v>
      </c>
      <c r="O84" s="93" t="str">
        <f>'گام دوم '!K79</f>
        <v>ارائه‏شده‏کامل‏یاناقص</v>
      </c>
      <c r="P84" s="46" t="str">
        <f>'گام سوم و چهارم'!Q85</f>
        <v>اقدام کنترلی نیاز ندارد</v>
      </c>
      <c r="Q84" s="46" t="s">
        <v>582</v>
      </c>
      <c r="R84" s="145">
        <f>IF((OR(O84="ارائه‏شده‏کامل‏یاناقص",O84="ارائه‏نشده")),M84,IF(Q84="برنامه‏بهبودنیاز‏ندارد",0,M84))</f>
        <v>25</v>
      </c>
      <c r="S84" s="47"/>
      <c r="T84" s="35"/>
      <c r="U84" s="30"/>
      <c r="V84" s="983"/>
      <c r="W84" s="984"/>
      <c r="X84" s="985"/>
    </row>
    <row r="85" spans="1:24" ht="32.450000000000003" customHeight="1" thickBot="1">
      <c r="A85" s="238">
        <v>61</v>
      </c>
      <c r="B85" s="1061" t="s">
        <v>646</v>
      </c>
      <c r="C85" s="1062"/>
      <c r="D85" s="1062"/>
      <c r="E85" s="1062"/>
      <c r="F85" s="1062"/>
      <c r="G85" s="1062"/>
      <c r="H85" s="1062"/>
      <c r="I85" s="1062"/>
      <c r="J85" s="1062"/>
      <c r="K85" s="1063"/>
      <c r="L85" s="132" t="s">
        <v>585</v>
      </c>
      <c r="M85" s="47">
        <v>15</v>
      </c>
      <c r="N85" s="93" t="str">
        <f>'گام دوم '!$K$80</f>
        <v>ارائه‏شده‏کامل‏یاناقص</v>
      </c>
      <c r="O85" s="93" t="str">
        <f>'گام دوم '!K80</f>
        <v>ارائه‏شده‏کامل‏یاناقص</v>
      </c>
      <c r="P85" s="46" t="str">
        <f>'گام سوم و چهارم'!Q86</f>
        <v>اقدام کنترلی نیاز ندارد</v>
      </c>
      <c r="Q85" s="46" t="s">
        <v>582</v>
      </c>
      <c r="R85" s="145">
        <f t="shared" ref="R85:R86" si="10">IF((OR(O85="ارائه‏شده‏کامل‏یاناقص",O85="ارائه‏نشده")),M85,IF(Q85="برنامه‏بهبودنیاز‏ندارد",0,M85))</f>
        <v>15</v>
      </c>
      <c r="S85" s="47"/>
      <c r="T85" s="35"/>
      <c r="U85" s="30"/>
      <c r="V85" s="983"/>
      <c r="W85" s="984"/>
      <c r="X85" s="985"/>
    </row>
    <row r="86" spans="1:24" ht="26.25" thickBot="1">
      <c r="A86" s="238">
        <v>62</v>
      </c>
      <c r="B86" s="1064" t="s">
        <v>193</v>
      </c>
      <c r="C86" s="1065"/>
      <c r="D86" s="1065"/>
      <c r="E86" s="1065"/>
      <c r="F86" s="1065"/>
      <c r="G86" s="1065"/>
      <c r="H86" s="1065"/>
      <c r="I86" s="1065"/>
      <c r="J86" s="1065"/>
      <c r="K86" s="1066"/>
      <c r="L86" s="132" t="s">
        <v>585</v>
      </c>
      <c r="M86" s="47">
        <v>25</v>
      </c>
      <c r="N86" s="93" t="str">
        <f>'گام دوم '!$K$81</f>
        <v>ارائه‏شده‏کامل‏یاناقص</v>
      </c>
      <c r="O86" s="93" t="str">
        <f>'گام دوم '!K81</f>
        <v>ارائه‏شده‏کامل‏یاناقص</v>
      </c>
      <c r="P86" s="46" t="str">
        <f>'گام سوم و چهارم'!Q87</f>
        <v>اقدام کنترلی نیاز ندارد</v>
      </c>
      <c r="Q86" s="46" t="s">
        <v>582</v>
      </c>
      <c r="R86" s="145">
        <f t="shared" si="10"/>
        <v>25</v>
      </c>
      <c r="S86" s="47"/>
      <c r="T86" s="88"/>
      <c r="U86" s="32"/>
      <c r="V86" s="896"/>
      <c r="W86" s="897"/>
      <c r="X86" s="898"/>
    </row>
    <row r="87" spans="1:24" ht="21.75" thickBot="1">
      <c r="A87" s="571"/>
      <c r="B87" s="1067" t="s">
        <v>126</v>
      </c>
      <c r="C87" s="1068"/>
      <c r="D87" s="1068"/>
      <c r="E87" s="1068"/>
      <c r="F87" s="1068"/>
      <c r="G87" s="1068"/>
      <c r="H87" s="1068"/>
      <c r="I87" s="1068"/>
      <c r="J87" s="1068"/>
      <c r="K87" s="1069"/>
      <c r="L87" s="571"/>
      <c r="M87" s="44"/>
      <c r="N87" s="572"/>
      <c r="O87" s="44"/>
      <c r="P87" s="44"/>
      <c r="Q87" s="44"/>
      <c r="R87" s="148"/>
      <c r="S87" s="75"/>
      <c r="T87" s="75"/>
      <c r="U87" s="75"/>
      <c r="V87" s="44"/>
      <c r="W87" s="44"/>
      <c r="X87" s="45"/>
    </row>
    <row r="88" spans="1:24" ht="26.25" thickBot="1">
      <c r="A88" s="238">
        <v>63</v>
      </c>
      <c r="B88" s="1076" t="s">
        <v>40</v>
      </c>
      <c r="C88" s="1077"/>
      <c r="D88" s="1077"/>
      <c r="E88" s="1077"/>
      <c r="F88" s="1077"/>
      <c r="G88" s="1077"/>
      <c r="H88" s="1077"/>
      <c r="I88" s="1077"/>
      <c r="J88" s="1077"/>
      <c r="K88" s="1078"/>
      <c r="L88" s="511" t="s">
        <v>246</v>
      </c>
      <c r="M88" s="47">
        <v>15</v>
      </c>
      <c r="N88" s="47" t="str">
        <f>'گام دوم '!$K$83</f>
        <v>ارائه‏شده‏کامل‏یاناقص</v>
      </c>
      <c r="O88" s="93" t="str">
        <f>'گام دوم '!K83</f>
        <v>ارائه‏شده‏کامل‏یاناقص</v>
      </c>
      <c r="P88" s="46" t="str">
        <f>'گام سوم و چهارم'!Q89</f>
        <v>اقدام کنترلی نیاز ندارد</v>
      </c>
      <c r="Q88" s="46" t="s">
        <v>582</v>
      </c>
      <c r="R88" s="145">
        <f t="shared" ref="R88:R111" si="11">IF((OR(O88="ارائه‏شده‏کامل‏یاناقص",O88="ارائه‏نشده")),M88,IF(Q88="برنامه‏بهبودنیاز‏ندارد",0,M88))</f>
        <v>15</v>
      </c>
      <c r="S88" s="47"/>
      <c r="T88" s="48"/>
      <c r="U88" s="4"/>
      <c r="V88" s="630"/>
      <c r="W88" s="630"/>
      <c r="X88" s="631"/>
    </row>
    <row r="89" spans="1:24" ht="26.25" thickBot="1">
      <c r="A89" s="238">
        <v>64</v>
      </c>
      <c r="B89" s="1009" t="s">
        <v>39</v>
      </c>
      <c r="C89" s="1010"/>
      <c r="D89" s="1010"/>
      <c r="E89" s="1010"/>
      <c r="F89" s="1010"/>
      <c r="G89" s="1010"/>
      <c r="H89" s="1010"/>
      <c r="I89" s="1010"/>
      <c r="J89" s="1010"/>
      <c r="K89" s="1011"/>
      <c r="L89" s="511" t="s">
        <v>246</v>
      </c>
      <c r="M89" s="47">
        <v>15</v>
      </c>
      <c r="N89" s="47" t="str">
        <f>'گام دوم '!$K$84</f>
        <v>ارائه‏شده‏کامل‏یاناقص</v>
      </c>
      <c r="O89" s="93" t="str">
        <f>'گام دوم '!K84</f>
        <v>ارائه‏شده‏کامل‏یاناقص</v>
      </c>
      <c r="P89" s="46" t="str">
        <f>'گام سوم و چهارم'!Q90</f>
        <v>اقدام کنترلی نیاز ندارد</v>
      </c>
      <c r="Q89" s="46" t="s">
        <v>582</v>
      </c>
      <c r="R89" s="145">
        <f t="shared" si="11"/>
        <v>15</v>
      </c>
      <c r="S89" s="47"/>
      <c r="T89" s="48"/>
      <c r="U89" s="4"/>
      <c r="V89" s="630"/>
      <c r="W89" s="630"/>
      <c r="X89" s="631"/>
    </row>
    <row r="90" spans="1:24" ht="26.25" thickBot="1">
      <c r="A90" s="238">
        <v>65</v>
      </c>
      <c r="B90" s="1039" t="s">
        <v>189</v>
      </c>
      <c r="C90" s="1040"/>
      <c r="D90" s="1040"/>
      <c r="E90" s="1040"/>
      <c r="F90" s="1040"/>
      <c r="G90" s="1040"/>
      <c r="H90" s="1040"/>
      <c r="I90" s="1040"/>
      <c r="J90" s="1040"/>
      <c r="K90" s="1041"/>
      <c r="L90" s="511" t="s">
        <v>246</v>
      </c>
      <c r="M90" s="47">
        <v>15</v>
      </c>
      <c r="N90" s="47" t="str">
        <f>'گام دوم '!$K$85</f>
        <v>ارائه‏شده‏کامل‏یاناقص</v>
      </c>
      <c r="O90" s="93" t="str">
        <f>'گام دوم '!K85</f>
        <v>ارائه‏شده‏کامل‏یاناقص</v>
      </c>
      <c r="P90" s="46" t="str">
        <f>'گام سوم و چهارم'!Q91</f>
        <v>اقدام کنترلی نیاز ندارد</v>
      </c>
      <c r="Q90" s="46" t="s">
        <v>582</v>
      </c>
      <c r="R90" s="145">
        <f t="shared" si="11"/>
        <v>15</v>
      </c>
      <c r="S90" s="47"/>
      <c r="T90" s="48"/>
      <c r="U90" s="4"/>
      <c r="V90" s="630"/>
      <c r="W90" s="630"/>
      <c r="X90" s="631"/>
    </row>
    <row r="91" spans="1:24" ht="26.25" thickBot="1">
      <c r="A91" s="238">
        <v>66</v>
      </c>
      <c r="B91" s="1039" t="s">
        <v>188</v>
      </c>
      <c r="C91" s="1040"/>
      <c r="D91" s="1040"/>
      <c r="E91" s="1040"/>
      <c r="F91" s="1040"/>
      <c r="G91" s="1040"/>
      <c r="H91" s="1040"/>
      <c r="I91" s="1040"/>
      <c r="J91" s="1040"/>
      <c r="K91" s="1041"/>
      <c r="L91" s="511" t="s">
        <v>246</v>
      </c>
      <c r="M91" s="47">
        <v>15</v>
      </c>
      <c r="N91" s="47" t="str">
        <f>'گام دوم '!$K$86</f>
        <v>ارائه‏شده‏کامل‏یاناقص</v>
      </c>
      <c r="O91" s="93" t="str">
        <f>'گام دوم '!K86</f>
        <v>ارائه‏شده‏کامل‏یاناقص</v>
      </c>
      <c r="P91" s="46" t="str">
        <f>'گام سوم و چهارم'!Q92</f>
        <v>اقدام کنترلی نیاز ندارد</v>
      </c>
      <c r="Q91" s="46" t="s">
        <v>582</v>
      </c>
      <c r="R91" s="145">
        <f t="shared" si="11"/>
        <v>15</v>
      </c>
      <c r="S91" s="47"/>
      <c r="T91" s="89"/>
      <c r="U91" s="89"/>
      <c r="V91" s="893"/>
      <c r="W91" s="894"/>
      <c r="X91" s="895"/>
    </row>
    <row r="92" spans="1:24" ht="26.25" thickBot="1">
      <c r="A92" s="238">
        <v>67</v>
      </c>
      <c r="B92" s="1027" t="s">
        <v>201</v>
      </c>
      <c r="C92" s="1028"/>
      <c r="D92" s="1028"/>
      <c r="E92" s="1028"/>
      <c r="F92" s="1028"/>
      <c r="G92" s="1028"/>
      <c r="H92" s="1028"/>
      <c r="I92" s="1028"/>
      <c r="J92" s="1028"/>
      <c r="K92" s="1029"/>
      <c r="L92" s="510" t="s">
        <v>246</v>
      </c>
      <c r="M92" s="47">
        <v>15</v>
      </c>
      <c r="N92" s="47" t="str">
        <f>'گام دوم '!$K$87</f>
        <v>ارائه‏شده‏کامل‏یاناقص</v>
      </c>
      <c r="O92" s="93" t="str">
        <f>'گام دوم '!K87</f>
        <v>ارائه‏شده‏کامل‏یاناقص</v>
      </c>
      <c r="P92" s="46" t="str">
        <f>'گام سوم و چهارم'!Q93</f>
        <v>اقدام کنترلی نیاز ندارد</v>
      </c>
      <c r="Q92" s="46" t="s">
        <v>582</v>
      </c>
      <c r="R92" s="145">
        <f t="shared" si="11"/>
        <v>15</v>
      </c>
      <c r="S92" s="47"/>
      <c r="T92" s="88"/>
      <c r="U92" s="32"/>
      <c r="V92" s="897"/>
      <c r="W92" s="897"/>
      <c r="X92" s="898"/>
    </row>
    <row r="93" spans="1:24" ht="26.25" thickBot="1">
      <c r="A93" s="238">
        <v>68</v>
      </c>
      <c r="B93" s="1027" t="s">
        <v>121</v>
      </c>
      <c r="C93" s="1028"/>
      <c r="D93" s="1028"/>
      <c r="E93" s="1028"/>
      <c r="F93" s="1028"/>
      <c r="G93" s="1028"/>
      <c r="H93" s="1028"/>
      <c r="I93" s="1028"/>
      <c r="J93" s="1028"/>
      <c r="K93" s="1029"/>
      <c r="L93" s="511" t="s">
        <v>246</v>
      </c>
      <c r="M93" s="47">
        <v>15</v>
      </c>
      <c r="N93" s="47" t="str">
        <f>'گام دوم '!$K$88</f>
        <v>ارائه‏شده‏کامل‏یاناقص</v>
      </c>
      <c r="O93" s="93" t="str">
        <f>'گام دوم '!K88</f>
        <v>ارائه‏شده‏کامل‏یاناقص</v>
      </c>
      <c r="P93" s="46" t="str">
        <f>'گام سوم و چهارم'!Q94</f>
        <v>اقدام کنترلی نیاز ندارد</v>
      </c>
      <c r="Q93" s="46" t="s">
        <v>582</v>
      </c>
      <c r="R93" s="145">
        <f t="shared" si="11"/>
        <v>15</v>
      </c>
      <c r="S93" s="47"/>
      <c r="T93" s="48"/>
      <c r="U93" s="4"/>
      <c r="V93" s="630"/>
      <c r="W93" s="630"/>
      <c r="X93" s="631"/>
    </row>
    <row r="94" spans="1:24" ht="26.25" thickBot="1">
      <c r="A94" s="238">
        <v>69</v>
      </c>
      <c r="B94" s="1039" t="s">
        <v>216</v>
      </c>
      <c r="C94" s="1040"/>
      <c r="D94" s="1040"/>
      <c r="E94" s="1040"/>
      <c r="F94" s="1040"/>
      <c r="G94" s="1040"/>
      <c r="H94" s="1040"/>
      <c r="I94" s="1040"/>
      <c r="J94" s="1040"/>
      <c r="K94" s="1041"/>
      <c r="L94" s="511" t="s">
        <v>246</v>
      </c>
      <c r="M94" s="47">
        <v>15</v>
      </c>
      <c r="N94" s="47" t="str">
        <f>'گام دوم '!$K$89</f>
        <v>ارائه‏شده‏کامل‏یاناقص</v>
      </c>
      <c r="O94" s="93" t="str">
        <f>'گام دوم '!K89</f>
        <v>ارائه‏شده‏کامل‏یاناقص</v>
      </c>
      <c r="P94" s="46" t="str">
        <f>'گام سوم و چهارم'!Q95</f>
        <v>اقدام کنترلی نیاز ندارد</v>
      </c>
      <c r="Q94" s="46" t="s">
        <v>582</v>
      </c>
      <c r="R94" s="145">
        <f t="shared" si="11"/>
        <v>15</v>
      </c>
      <c r="S94" s="47"/>
      <c r="T94" s="48"/>
      <c r="U94" s="4"/>
      <c r="V94" s="630"/>
      <c r="W94" s="630"/>
      <c r="X94" s="631"/>
    </row>
    <row r="95" spans="1:24" ht="26.25" thickBot="1">
      <c r="A95" s="238">
        <v>70</v>
      </c>
      <c r="B95" s="1027" t="s">
        <v>41</v>
      </c>
      <c r="C95" s="1028"/>
      <c r="D95" s="1028"/>
      <c r="E95" s="1028"/>
      <c r="F95" s="1028"/>
      <c r="G95" s="1028"/>
      <c r="H95" s="1028"/>
      <c r="I95" s="1028"/>
      <c r="J95" s="1028"/>
      <c r="K95" s="1029"/>
      <c r="L95" s="511" t="s">
        <v>246</v>
      </c>
      <c r="M95" s="47">
        <v>15</v>
      </c>
      <c r="N95" s="47" t="str">
        <f>'گام دوم '!$K$90</f>
        <v>ارائه‏شده‏کامل‏یاناقص</v>
      </c>
      <c r="O95" s="93" t="str">
        <f>'گام دوم '!K90</f>
        <v>ارائه‏شده‏کامل‏یاناقص</v>
      </c>
      <c r="P95" s="46" t="str">
        <f>'گام سوم و چهارم'!Q96</f>
        <v>اقدام کنترلی نیاز ندارد</v>
      </c>
      <c r="Q95" s="46" t="s">
        <v>582</v>
      </c>
      <c r="R95" s="145">
        <f t="shared" si="11"/>
        <v>15</v>
      </c>
      <c r="S95" s="47"/>
      <c r="T95" s="48"/>
      <c r="U95" s="4"/>
      <c r="V95" s="630"/>
      <c r="W95" s="630"/>
      <c r="X95" s="631"/>
    </row>
    <row r="96" spans="1:24" ht="26.25" thickBot="1">
      <c r="A96" s="238">
        <v>71</v>
      </c>
      <c r="B96" s="1027" t="s">
        <v>42</v>
      </c>
      <c r="C96" s="1028"/>
      <c r="D96" s="1028"/>
      <c r="E96" s="1028"/>
      <c r="F96" s="1028"/>
      <c r="G96" s="1028"/>
      <c r="H96" s="1028"/>
      <c r="I96" s="1028"/>
      <c r="J96" s="1028"/>
      <c r="K96" s="1029"/>
      <c r="L96" s="511" t="s">
        <v>246</v>
      </c>
      <c r="M96" s="47">
        <v>15</v>
      </c>
      <c r="N96" s="47" t="str">
        <f>'گام دوم '!$K$91</f>
        <v>ارائه‏شده‏کامل‏یاناقص</v>
      </c>
      <c r="O96" s="93" t="str">
        <f>'گام دوم '!K91</f>
        <v>ارائه‏شده‏کامل‏یاناقص</v>
      </c>
      <c r="P96" s="46" t="str">
        <f>'گام سوم و چهارم'!Q97</f>
        <v>اقدام کنترلی نیاز ندارد</v>
      </c>
      <c r="Q96" s="46" t="s">
        <v>582</v>
      </c>
      <c r="R96" s="145">
        <f t="shared" si="11"/>
        <v>15</v>
      </c>
      <c r="S96" s="47"/>
      <c r="T96" s="48"/>
      <c r="U96" s="4"/>
      <c r="V96" s="630"/>
      <c r="W96" s="630"/>
      <c r="X96" s="631"/>
    </row>
    <row r="97" spans="1:24" ht="45.75" customHeight="1" thickBot="1">
      <c r="A97" s="238">
        <v>72</v>
      </c>
      <c r="B97" s="1030" t="s">
        <v>127</v>
      </c>
      <c r="C97" s="1031"/>
      <c r="D97" s="1031"/>
      <c r="E97" s="1031"/>
      <c r="F97" s="1031"/>
      <c r="G97" s="1031"/>
      <c r="H97" s="1031"/>
      <c r="I97" s="1031"/>
      <c r="J97" s="1031"/>
      <c r="K97" s="1032"/>
      <c r="L97" s="511" t="s">
        <v>246</v>
      </c>
      <c r="M97" s="47">
        <v>15</v>
      </c>
      <c r="N97" s="47" t="str">
        <f>'گام دوم '!$K$92</f>
        <v>ارائه‏شده‏کامل‏یاناقص</v>
      </c>
      <c r="O97" s="93" t="str">
        <f>'گام دوم '!K92</f>
        <v>ارائه‏شده‏کامل‏یاناقص</v>
      </c>
      <c r="P97" s="46" t="str">
        <f>'گام سوم و چهارم'!Q98</f>
        <v>اقدام کنترلی نیاز ندارد</v>
      </c>
      <c r="Q97" s="46" t="s">
        <v>582</v>
      </c>
      <c r="R97" s="145">
        <f t="shared" si="11"/>
        <v>15</v>
      </c>
      <c r="S97" s="47"/>
      <c r="T97" s="48"/>
      <c r="U97" s="4"/>
      <c r="V97" s="630"/>
      <c r="W97" s="630"/>
      <c r="X97" s="631"/>
    </row>
    <row r="98" spans="1:24" ht="21.75" thickBot="1">
      <c r="A98" s="574"/>
      <c r="B98" s="1107" t="s">
        <v>643</v>
      </c>
      <c r="C98" s="1108"/>
      <c r="D98" s="1108"/>
      <c r="E98" s="1108"/>
      <c r="F98" s="1108"/>
      <c r="G98" s="1108"/>
      <c r="H98" s="1108"/>
      <c r="I98" s="1108"/>
      <c r="J98" s="1108"/>
      <c r="K98" s="1109"/>
      <c r="L98" s="574"/>
      <c r="M98" s="107"/>
      <c r="N98" s="575"/>
      <c r="O98" s="107"/>
      <c r="P98" s="107"/>
      <c r="Q98" s="107"/>
      <c r="R98" s="107"/>
      <c r="S98" s="86"/>
      <c r="T98" s="107"/>
      <c r="U98" s="86"/>
      <c r="V98" s="84"/>
      <c r="W98" s="107"/>
      <c r="X98" s="109"/>
    </row>
    <row r="99" spans="1:24" ht="26.25" thickBot="1">
      <c r="A99" s="238">
        <v>73</v>
      </c>
      <c r="B99" s="1048" t="s">
        <v>668</v>
      </c>
      <c r="C99" s="1049"/>
      <c r="D99" s="1049"/>
      <c r="E99" s="1049"/>
      <c r="F99" s="1049"/>
      <c r="G99" s="1049"/>
      <c r="H99" s="1049"/>
      <c r="I99" s="1049"/>
      <c r="J99" s="1049"/>
      <c r="K99" s="1050"/>
      <c r="L99" s="573" t="s">
        <v>246</v>
      </c>
      <c r="M99" s="47">
        <v>15</v>
      </c>
      <c r="N99" s="47" t="str">
        <f>'گام دوم '!$K$105</f>
        <v>ارائه‏شده‏کامل‏یاناقص</v>
      </c>
      <c r="O99" s="93" t="str">
        <f>'گام دوم '!K104</f>
        <v>ارائه‏شده‏کامل‏یاناقص</v>
      </c>
      <c r="P99" s="46" t="str">
        <f>'گام سوم و چهارم'!Q100</f>
        <v>اقدام کنترلی نیاز ندارد</v>
      </c>
      <c r="Q99" s="46" t="s">
        <v>582</v>
      </c>
      <c r="R99" s="145">
        <f t="shared" si="11"/>
        <v>15</v>
      </c>
      <c r="S99" s="47"/>
      <c r="T99" s="48"/>
      <c r="U99" s="4"/>
      <c r="V99" s="630"/>
      <c r="W99" s="630"/>
      <c r="X99" s="631"/>
    </row>
    <row r="100" spans="1:24" ht="26.25" thickBot="1">
      <c r="A100" s="238">
        <v>74</v>
      </c>
      <c r="B100" s="1048" t="s">
        <v>669</v>
      </c>
      <c r="C100" s="1049"/>
      <c r="D100" s="1049"/>
      <c r="E100" s="1049"/>
      <c r="F100" s="1049"/>
      <c r="G100" s="1049"/>
      <c r="H100" s="1049"/>
      <c r="I100" s="1049"/>
      <c r="J100" s="1049"/>
      <c r="K100" s="1050"/>
      <c r="L100" s="573" t="s">
        <v>246</v>
      </c>
      <c r="M100" s="47">
        <v>15</v>
      </c>
      <c r="N100" s="47" t="str">
        <f>'گام دوم '!$K$106</f>
        <v>ارائه‏شده‏کامل‏یاناقص</v>
      </c>
      <c r="O100" s="93" t="str">
        <f>'گام دوم '!K105</f>
        <v>ارائه‏شده‏کامل‏یاناقص</v>
      </c>
      <c r="P100" s="46" t="str">
        <f>'گام سوم و چهارم'!Q101</f>
        <v>اقدام کنترلی نیاز ندارد</v>
      </c>
      <c r="Q100" s="46" t="s">
        <v>582</v>
      </c>
      <c r="R100" s="145">
        <f t="shared" si="11"/>
        <v>15</v>
      </c>
      <c r="S100" s="47"/>
      <c r="T100" s="48"/>
      <c r="U100" s="4"/>
      <c r="V100" s="630"/>
      <c r="W100" s="630"/>
      <c r="X100" s="631"/>
    </row>
    <row r="101" spans="1:24" ht="26.25" thickBot="1">
      <c r="A101" s="238">
        <v>75</v>
      </c>
      <c r="B101" s="1045" t="s">
        <v>670</v>
      </c>
      <c r="C101" s="1046"/>
      <c r="D101" s="1046"/>
      <c r="E101" s="1046"/>
      <c r="F101" s="1046"/>
      <c r="G101" s="1046"/>
      <c r="H101" s="1046"/>
      <c r="I101" s="1046"/>
      <c r="J101" s="1046"/>
      <c r="K101" s="1047"/>
      <c r="L101" s="573" t="s">
        <v>246</v>
      </c>
      <c r="M101" s="47">
        <v>15</v>
      </c>
      <c r="N101" s="47" t="str">
        <f>'گام دوم '!$K$107</f>
        <v>ارائه‏شده‏کامل‏یاناقص</v>
      </c>
      <c r="O101" s="93" t="str">
        <f>'گام دوم '!K106</f>
        <v>ارائه‏شده‏کامل‏یاناقص</v>
      </c>
      <c r="P101" s="46" t="str">
        <f>'گام سوم و چهارم'!Q102</f>
        <v>اقدام کنترلی نیاز ندارد</v>
      </c>
      <c r="Q101" s="46" t="s">
        <v>582</v>
      </c>
      <c r="R101" s="145">
        <f t="shared" si="11"/>
        <v>15</v>
      </c>
      <c r="S101" s="47"/>
      <c r="T101" s="48"/>
      <c r="U101" s="4"/>
      <c r="V101" s="630"/>
      <c r="W101" s="630"/>
      <c r="X101" s="631"/>
    </row>
    <row r="102" spans="1:24" ht="26.25" thickBot="1">
      <c r="A102" s="238">
        <v>76</v>
      </c>
      <c r="B102" s="1045" t="s">
        <v>671</v>
      </c>
      <c r="C102" s="1046"/>
      <c r="D102" s="1046"/>
      <c r="E102" s="1046"/>
      <c r="F102" s="1046"/>
      <c r="G102" s="1046"/>
      <c r="H102" s="1046"/>
      <c r="I102" s="1046"/>
      <c r="J102" s="1046"/>
      <c r="K102" s="1047"/>
      <c r="L102" s="573" t="s">
        <v>246</v>
      </c>
      <c r="M102" s="47">
        <v>15</v>
      </c>
      <c r="N102" s="47" t="str">
        <f>'گام دوم '!$K$108</f>
        <v>ارائه‏شده‏کامل‏یاناقص</v>
      </c>
      <c r="O102" s="93" t="str">
        <f>'گام دوم '!K107</f>
        <v>ارائه‏شده‏کامل‏یاناقص</v>
      </c>
      <c r="P102" s="46" t="str">
        <f>'گام سوم و چهارم'!Q103</f>
        <v>اقدام کنترلی نیاز ندارد</v>
      </c>
      <c r="Q102" s="46" t="s">
        <v>582</v>
      </c>
      <c r="R102" s="145">
        <f t="shared" si="11"/>
        <v>15</v>
      </c>
      <c r="S102" s="47"/>
      <c r="T102" s="48"/>
      <c r="U102" s="4"/>
      <c r="V102" s="630"/>
      <c r="W102" s="630"/>
      <c r="X102" s="631"/>
    </row>
    <row r="103" spans="1:24" ht="26.25" thickBot="1">
      <c r="A103" s="238">
        <v>77</v>
      </c>
      <c r="B103" s="1048" t="s">
        <v>650</v>
      </c>
      <c r="C103" s="1049"/>
      <c r="D103" s="1049"/>
      <c r="E103" s="1049"/>
      <c r="F103" s="1049"/>
      <c r="G103" s="1049"/>
      <c r="H103" s="1049"/>
      <c r="I103" s="1049"/>
      <c r="J103" s="1049"/>
      <c r="K103" s="1050"/>
      <c r="L103" s="573" t="s">
        <v>246</v>
      </c>
      <c r="M103" s="47">
        <v>15</v>
      </c>
      <c r="N103" s="47" t="str">
        <f>'گام دوم '!$K$109</f>
        <v>ارائه‏شده‏کامل‏یاناقص</v>
      </c>
      <c r="O103" s="93" t="str">
        <f>'گام دوم '!K108</f>
        <v>ارائه‏شده‏کامل‏یاناقص</v>
      </c>
      <c r="P103" s="46" t="str">
        <f>'گام سوم و چهارم'!Q104</f>
        <v>اقدام کنترلی نیاز ندارد</v>
      </c>
      <c r="Q103" s="46" t="s">
        <v>582</v>
      </c>
      <c r="R103" s="145">
        <f t="shared" si="11"/>
        <v>15</v>
      </c>
      <c r="S103" s="47"/>
      <c r="T103" s="48"/>
      <c r="U103" s="4"/>
      <c r="V103" s="630"/>
      <c r="W103" s="630"/>
      <c r="X103" s="631"/>
    </row>
    <row r="104" spans="1:24" ht="26.25" thickBot="1">
      <c r="A104" s="238">
        <v>78</v>
      </c>
      <c r="B104" s="1051" t="s">
        <v>675</v>
      </c>
      <c r="C104" s="1052"/>
      <c r="D104" s="1052"/>
      <c r="E104" s="1052"/>
      <c r="F104" s="1052"/>
      <c r="G104" s="1052"/>
      <c r="H104" s="1052"/>
      <c r="I104" s="1052"/>
      <c r="J104" s="1052"/>
      <c r="K104" s="1053"/>
      <c r="L104" s="573" t="s">
        <v>246</v>
      </c>
      <c r="M104" s="47">
        <v>15</v>
      </c>
      <c r="N104" s="47" t="str">
        <f>'گام دوم '!$K$112</f>
        <v>ارائه‏شده‏کامل‏یاناقص</v>
      </c>
      <c r="O104" s="93" t="str">
        <f>'گام دوم '!K111</f>
        <v>ارائه‏شده‏کامل‏یاناقص</v>
      </c>
      <c r="P104" s="46" t="str">
        <f>'گام سوم و چهارم'!Q105</f>
        <v>اقدام کنترلی نیاز ندارد</v>
      </c>
      <c r="Q104" s="46" t="s">
        <v>582</v>
      </c>
      <c r="R104" s="145">
        <f t="shared" si="11"/>
        <v>15</v>
      </c>
      <c r="S104" s="47"/>
      <c r="T104" s="48"/>
      <c r="U104" s="4"/>
      <c r="V104" s="630"/>
      <c r="W104" s="630"/>
      <c r="X104" s="631"/>
    </row>
    <row r="105" spans="1:24" ht="26.25" thickBot="1">
      <c r="A105" s="238">
        <v>79</v>
      </c>
      <c r="B105" s="1051" t="s">
        <v>642</v>
      </c>
      <c r="C105" s="1052"/>
      <c r="D105" s="1052"/>
      <c r="E105" s="1052"/>
      <c r="F105" s="1052"/>
      <c r="G105" s="1052"/>
      <c r="H105" s="1052"/>
      <c r="I105" s="1052"/>
      <c r="J105" s="1052"/>
      <c r="K105" s="1053"/>
      <c r="L105" s="573" t="s">
        <v>246</v>
      </c>
      <c r="M105" s="47">
        <v>15</v>
      </c>
      <c r="N105" s="47" t="str">
        <f>'گام دوم '!$K$114</f>
        <v>ارائه‏شده‏کامل‏یاناقص</v>
      </c>
      <c r="O105" s="93" t="str">
        <f>'گام دوم '!K113</f>
        <v>ارائه‏شده‏کامل‏یاناقص</v>
      </c>
      <c r="P105" s="46" t="str">
        <f>'گام سوم و چهارم'!Q106</f>
        <v>اقدام کنترلی نیاز ندارد</v>
      </c>
      <c r="Q105" s="46" t="s">
        <v>582</v>
      </c>
      <c r="R105" s="145">
        <f t="shared" si="11"/>
        <v>15</v>
      </c>
      <c r="S105" s="47"/>
      <c r="T105" s="48"/>
      <c r="U105" s="4"/>
      <c r="V105" s="630"/>
      <c r="W105" s="630"/>
      <c r="X105" s="631"/>
    </row>
    <row r="106" spans="1:24" ht="26.25" thickBot="1">
      <c r="A106" s="238">
        <v>80</v>
      </c>
      <c r="B106" s="1042" t="s">
        <v>647</v>
      </c>
      <c r="C106" s="1043"/>
      <c r="D106" s="1043"/>
      <c r="E106" s="1043"/>
      <c r="F106" s="1043"/>
      <c r="G106" s="1043"/>
      <c r="H106" s="1043"/>
      <c r="I106" s="1043"/>
      <c r="J106" s="1043"/>
      <c r="K106" s="1044"/>
      <c r="L106" s="573" t="s">
        <v>246</v>
      </c>
      <c r="M106" s="47">
        <v>15</v>
      </c>
      <c r="N106" s="47" t="str">
        <f>'گام دوم '!$K$118</f>
        <v>ارائه‏شده‏کامل‏یاناقص</v>
      </c>
      <c r="O106" s="93" t="str">
        <f>'گام دوم '!K117</f>
        <v>ارائه‏شده‏کامل‏یاناقص</v>
      </c>
      <c r="P106" s="46" t="str">
        <f>'گام سوم و چهارم'!Q107</f>
        <v>اقدام کنترلی نیاز ندارد</v>
      </c>
      <c r="Q106" s="46" t="s">
        <v>582</v>
      </c>
      <c r="R106" s="145">
        <f t="shared" si="11"/>
        <v>15</v>
      </c>
      <c r="S106" s="47"/>
      <c r="T106" s="48"/>
      <c r="U106" s="4"/>
      <c r="V106" s="630"/>
      <c r="W106" s="630"/>
      <c r="X106" s="631"/>
    </row>
    <row r="107" spans="1:24" ht="26.25" thickBot="1">
      <c r="A107" s="238">
        <v>81</v>
      </c>
      <c r="B107" s="1042" t="s">
        <v>649</v>
      </c>
      <c r="C107" s="1043"/>
      <c r="D107" s="1043"/>
      <c r="E107" s="1043"/>
      <c r="F107" s="1043"/>
      <c r="G107" s="1043"/>
      <c r="H107" s="1043"/>
      <c r="I107" s="1043"/>
      <c r="J107" s="1043"/>
      <c r="K107" s="1044"/>
      <c r="L107" s="573" t="s">
        <v>246</v>
      </c>
      <c r="M107" s="47">
        <v>15</v>
      </c>
      <c r="N107" s="47" t="str">
        <f>'گام دوم '!$K$116</f>
        <v>ارائه‏شده‏کامل‏یاناقص</v>
      </c>
      <c r="O107" s="93" t="str">
        <f>'گام دوم '!K115</f>
        <v>ارائه‏شده‏کامل‏یاناقص</v>
      </c>
      <c r="P107" s="46" t="str">
        <f>'گام سوم و چهارم'!Q108</f>
        <v>اقدام کنترلی نیاز ندارد</v>
      </c>
      <c r="Q107" s="46" t="s">
        <v>582</v>
      </c>
      <c r="R107" s="145">
        <f t="shared" si="11"/>
        <v>15</v>
      </c>
      <c r="S107" s="47"/>
      <c r="T107" s="48"/>
      <c r="U107" s="4"/>
      <c r="V107" s="630"/>
      <c r="W107" s="630"/>
      <c r="X107" s="631"/>
    </row>
    <row r="108" spans="1:24" ht="26.25" thickBot="1">
      <c r="A108" s="238">
        <v>82</v>
      </c>
      <c r="B108" s="1042" t="s">
        <v>648</v>
      </c>
      <c r="C108" s="1043"/>
      <c r="D108" s="1043"/>
      <c r="E108" s="1043"/>
      <c r="F108" s="1043"/>
      <c r="G108" s="1043"/>
      <c r="H108" s="1043"/>
      <c r="I108" s="1043"/>
      <c r="J108" s="1043"/>
      <c r="K108" s="1044"/>
      <c r="L108" s="573" t="s">
        <v>246</v>
      </c>
      <c r="M108" s="47">
        <v>15</v>
      </c>
      <c r="N108" s="47" t="str">
        <f>'گام دوم '!$K$117</f>
        <v>ارائه‏شده‏کامل‏یاناقص</v>
      </c>
      <c r="O108" s="93" t="str">
        <f>'گام دوم '!K116</f>
        <v>ارائه‏شده‏کامل‏یاناقص</v>
      </c>
      <c r="P108" s="46" t="str">
        <f>'گام سوم و چهارم'!Q109</f>
        <v>اقدام کنترلی نیاز ندارد</v>
      </c>
      <c r="Q108" s="46" t="s">
        <v>582</v>
      </c>
      <c r="R108" s="145">
        <f t="shared" si="11"/>
        <v>15</v>
      </c>
      <c r="S108" s="47"/>
      <c r="T108" s="48"/>
      <c r="U108" s="4"/>
      <c r="V108" s="630"/>
      <c r="W108" s="630"/>
      <c r="X108" s="631"/>
    </row>
    <row r="109" spans="1:24" ht="26.25" thickBot="1">
      <c r="A109" s="238">
        <v>83</v>
      </c>
      <c r="B109" s="1042" t="s">
        <v>674</v>
      </c>
      <c r="C109" s="1043"/>
      <c r="D109" s="1043"/>
      <c r="E109" s="1043"/>
      <c r="F109" s="1043"/>
      <c r="G109" s="1043"/>
      <c r="H109" s="1043"/>
      <c r="I109" s="1043"/>
      <c r="J109" s="1043"/>
      <c r="K109" s="1044"/>
      <c r="L109" s="573" t="s">
        <v>246</v>
      </c>
      <c r="M109" s="47">
        <v>15</v>
      </c>
      <c r="N109" s="47" t="str">
        <f>'گام دوم '!$K$119</f>
        <v>ارائه‏شده‏کامل‏یاناقص</v>
      </c>
      <c r="O109" s="93" t="str">
        <f>'گام دوم '!K118</f>
        <v>ارائه‏شده‏کامل‏یاناقص</v>
      </c>
      <c r="P109" s="46" t="str">
        <f>'گام سوم و چهارم'!Q110</f>
        <v>اقدام کنترلی نیاز ندارد</v>
      </c>
      <c r="Q109" s="46" t="s">
        <v>582</v>
      </c>
      <c r="R109" s="145">
        <f t="shared" si="11"/>
        <v>15</v>
      </c>
      <c r="S109" s="47"/>
      <c r="T109" s="48"/>
      <c r="U109" s="4"/>
      <c r="V109" s="630"/>
      <c r="W109" s="630"/>
      <c r="X109" s="631"/>
    </row>
    <row r="110" spans="1:24" ht="26.25" thickBot="1">
      <c r="A110" s="238">
        <v>84</v>
      </c>
      <c r="B110" s="1054" t="s">
        <v>680</v>
      </c>
      <c r="C110" s="1055"/>
      <c r="D110" s="1055"/>
      <c r="E110" s="1055"/>
      <c r="F110" s="1055"/>
      <c r="G110" s="1055"/>
      <c r="H110" s="1055"/>
      <c r="I110" s="1055"/>
      <c r="J110" s="1055"/>
      <c r="K110" s="1056"/>
      <c r="L110" s="573" t="s">
        <v>246</v>
      </c>
      <c r="M110" s="47">
        <v>15</v>
      </c>
      <c r="N110" s="47" t="str">
        <f>'گام دوم '!$K$120</f>
        <v>ارائه‏شده‏کامل‏یاناقص</v>
      </c>
      <c r="O110" s="93" t="str">
        <f>'گام دوم '!K119</f>
        <v>ارائه‏شده‏کامل‏یاناقص</v>
      </c>
      <c r="P110" s="46" t="str">
        <f>'گام سوم و چهارم'!Q111</f>
        <v>اقدام کنترلی نیاز ندارد</v>
      </c>
      <c r="Q110" s="46" t="s">
        <v>582</v>
      </c>
      <c r="R110" s="145">
        <f t="shared" si="11"/>
        <v>15</v>
      </c>
      <c r="S110" s="47"/>
      <c r="T110" s="48"/>
      <c r="U110" s="4"/>
      <c r="V110" s="630"/>
      <c r="W110" s="630"/>
      <c r="X110" s="631"/>
    </row>
    <row r="111" spans="1:24" ht="26.25" thickBot="1">
      <c r="A111" s="238">
        <v>85</v>
      </c>
      <c r="B111" s="1054" t="s">
        <v>682</v>
      </c>
      <c r="C111" s="1055"/>
      <c r="D111" s="1055"/>
      <c r="E111" s="1055"/>
      <c r="F111" s="1055"/>
      <c r="G111" s="1055"/>
      <c r="H111" s="1055"/>
      <c r="I111" s="1055"/>
      <c r="J111" s="1055"/>
      <c r="K111" s="1056"/>
      <c r="L111" s="573" t="s">
        <v>246</v>
      </c>
      <c r="M111" s="47">
        <v>15</v>
      </c>
      <c r="N111" s="47" t="str">
        <f>'گام دوم '!$K$121</f>
        <v>ارائه‏شده‏کامل‏یاناقص</v>
      </c>
      <c r="O111" s="93" t="str">
        <f>'گام دوم '!K120</f>
        <v>ارائه‏شده‏کامل‏یاناقص</v>
      </c>
      <c r="P111" s="46" t="str">
        <f>'گام سوم و چهارم'!Q112</f>
        <v>اقدام کنترلی نیاز ندارد</v>
      </c>
      <c r="Q111" s="46" t="s">
        <v>582</v>
      </c>
      <c r="R111" s="145">
        <f t="shared" si="11"/>
        <v>15</v>
      </c>
      <c r="S111" s="47"/>
      <c r="T111" s="48"/>
      <c r="U111" s="4"/>
      <c r="V111" s="630"/>
      <c r="W111" s="630"/>
      <c r="X111" s="631"/>
    </row>
    <row r="112" spans="1:24" ht="26.25" thickBot="1">
      <c r="A112" s="240"/>
      <c r="B112" s="1070" t="s">
        <v>128</v>
      </c>
      <c r="C112" s="1071"/>
      <c r="D112" s="1071"/>
      <c r="E112" s="1071"/>
      <c r="F112" s="1071"/>
      <c r="G112" s="1071"/>
      <c r="H112" s="1071"/>
      <c r="I112" s="1071"/>
      <c r="J112" s="1071"/>
      <c r="K112" s="1072"/>
      <c r="L112" s="507"/>
      <c r="M112" s="171"/>
      <c r="N112" s="508"/>
      <c r="O112" s="171"/>
      <c r="P112" s="171"/>
      <c r="Q112" s="171"/>
      <c r="R112" s="241"/>
      <c r="S112" s="175"/>
      <c r="T112" s="242"/>
      <c r="U112" s="243"/>
      <c r="V112" s="822"/>
      <c r="W112" s="823"/>
      <c r="X112" s="824"/>
    </row>
    <row r="113" spans="1:24" ht="21.75" thickBot="1">
      <c r="A113" s="571"/>
      <c r="B113" s="1067" t="s">
        <v>43</v>
      </c>
      <c r="C113" s="1068"/>
      <c r="D113" s="1068"/>
      <c r="E113" s="1068"/>
      <c r="F113" s="1068"/>
      <c r="G113" s="1068"/>
      <c r="H113" s="1068"/>
      <c r="I113" s="1068"/>
      <c r="J113" s="1068"/>
      <c r="K113" s="1069"/>
      <c r="L113" s="571"/>
      <c r="M113" s="44"/>
      <c r="N113" s="572"/>
      <c r="O113" s="44"/>
      <c r="P113" s="44"/>
      <c r="Q113" s="44"/>
      <c r="R113" s="148"/>
      <c r="S113" s="75"/>
      <c r="T113" s="75"/>
      <c r="U113" s="75"/>
      <c r="V113" s="44"/>
      <c r="W113" s="44"/>
      <c r="X113" s="45"/>
    </row>
    <row r="114" spans="1:24" ht="26.25" thickBot="1">
      <c r="A114" s="240">
        <v>86</v>
      </c>
      <c r="B114" s="1036" t="s">
        <v>44</v>
      </c>
      <c r="C114" s="1037"/>
      <c r="D114" s="1037"/>
      <c r="E114" s="1037"/>
      <c r="F114" s="1037"/>
      <c r="G114" s="1037"/>
      <c r="H114" s="1037"/>
      <c r="I114" s="1037"/>
      <c r="J114" s="1037"/>
      <c r="K114" s="1038"/>
      <c r="L114" s="93" t="s">
        <v>246</v>
      </c>
      <c r="M114" s="47">
        <v>15</v>
      </c>
      <c r="N114" s="47" t="str">
        <f>'گام دوم '!$K$138</f>
        <v>ارائه‏شده‏کامل‏یاناقص</v>
      </c>
      <c r="O114" s="47" t="str">
        <f>'گام دوم '!K138</f>
        <v>ارائه‏شده‏کامل‏یاناقص</v>
      </c>
      <c r="P114" s="46" t="str">
        <f>'گام سوم و چهارم'!Q115</f>
        <v>اقدام کنترلی نیاز ندارد</v>
      </c>
      <c r="Q114" s="46" t="s">
        <v>582</v>
      </c>
      <c r="R114" s="145">
        <f t="shared" ref="R114:R122" si="12">IF((OR(O114="ارائه‏شده‏کامل‏یاناقص",O114="ارائه‏نشده")),M114,IF(Q114="برنامه‏بهبودنیاز‏ندارد",0,M114))</f>
        <v>15</v>
      </c>
      <c r="S114" s="47"/>
      <c r="T114" s="91"/>
      <c r="U114" s="91"/>
      <c r="V114" s="896"/>
      <c r="W114" s="897"/>
      <c r="X114" s="898"/>
    </row>
    <row r="115" spans="1:24" ht="26.25" thickBot="1">
      <c r="A115" s="240">
        <v>87</v>
      </c>
      <c r="B115" s="1027" t="s">
        <v>45</v>
      </c>
      <c r="C115" s="1028"/>
      <c r="D115" s="1028"/>
      <c r="E115" s="1028"/>
      <c r="F115" s="1028"/>
      <c r="G115" s="1028"/>
      <c r="H115" s="1028"/>
      <c r="I115" s="1028"/>
      <c r="J115" s="1028"/>
      <c r="K115" s="1029"/>
      <c r="L115" s="94" t="s">
        <v>246</v>
      </c>
      <c r="M115" s="47">
        <v>15</v>
      </c>
      <c r="N115" s="47" t="str">
        <f>'گام دوم '!$K$139</f>
        <v>ارائه‏شده‏کامل‏یاناقص</v>
      </c>
      <c r="O115" s="47" t="str">
        <f>'گام دوم '!K139</f>
        <v>ارائه‏شده‏کامل‏یاناقص</v>
      </c>
      <c r="P115" s="46" t="str">
        <f>'گام سوم و چهارم'!Q116</f>
        <v>اقدام کنترلی نیاز ندارد</v>
      </c>
      <c r="Q115" s="46" t="s">
        <v>582</v>
      </c>
      <c r="R115" s="145">
        <f t="shared" si="12"/>
        <v>15</v>
      </c>
      <c r="S115" s="47"/>
      <c r="T115" s="90"/>
      <c r="U115" s="90"/>
      <c r="V115" s="865"/>
      <c r="W115" s="630"/>
      <c r="X115" s="631"/>
    </row>
    <row r="116" spans="1:24" ht="26.25" thickBot="1">
      <c r="A116" s="240">
        <v>88</v>
      </c>
      <c r="B116" s="1027" t="s">
        <v>122</v>
      </c>
      <c r="C116" s="1028"/>
      <c r="D116" s="1028"/>
      <c r="E116" s="1028"/>
      <c r="F116" s="1028"/>
      <c r="G116" s="1028"/>
      <c r="H116" s="1028"/>
      <c r="I116" s="1028"/>
      <c r="J116" s="1028"/>
      <c r="K116" s="1029"/>
      <c r="L116" s="94" t="s">
        <v>246</v>
      </c>
      <c r="M116" s="47">
        <v>15</v>
      </c>
      <c r="N116" s="47" t="str">
        <f>'گام دوم '!$K$140</f>
        <v>ارائه‏شده‏کامل‏یاناقص</v>
      </c>
      <c r="O116" s="47" t="str">
        <f>'گام دوم '!K140</f>
        <v>ارائه‏شده‏کامل‏یاناقص</v>
      </c>
      <c r="P116" s="46" t="str">
        <f>'گام سوم و چهارم'!Q117</f>
        <v>اقدام کنترلی نیاز ندارد</v>
      </c>
      <c r="Q116" s="46" t="s">
        <v>582</v>
      </c>
      <c r="R116" s="145">
        <f t="shared" si="12"/>
        <v>15</v>
      </c>
      <c r="S116" s="47"/>
      <c r="T116" s="90"/>
      <c r="U116" s="90"/>
      <c r="V116" s="865"/>
      <c r="W116" s="630"/>
      <c r="X116" s="631"/>
    </row>
    <row r="117" spans="1:24" ht="20.25" customHeight="1" thickBot="1">
      <c r="A117" s="240">
        <v>89</v>
      </c>
      <c r="B117" s="1033" t="s">
        <v>129</v>
      </c>
      <c r="C117" s="1034"/>
      <c r="D117" s="1034"/>
      <c r="E117" s="1034"/>
      <c r="F117" s="1034"/>
      <c r="G117" s="1034"/>
      <c r="H117" s="1034"/>
      <c r="I117" s="1034"/>
      <c r="J117" s="1034"/>
      <c r="K117" s="1035"/>
      <c r="L117" s="94" t="s">
        <v>246</v>
      </c>
      <c r="M117" s="47">
        <v>15</v>
      </c>
      <c r="N117" s="47" t="str">
        <f>'گام دوم '!$K$141</f>
        <v>ارائه‏شده‏کامل‏یاناقص</v>
      </c>
      <c r="O117" s="47" t="str">
        <f>'گام دوم '!K141</f>
        <v>ارائه‏شده‏کامل‏یاناقص</v>
      </c>
      <c r="P117" s="46" t="str">
        <f>'گام سوم و چهارم'!Q118</f>
        <v>اقدام کنترلی نیاز ندارد</v>
      </c>
      <c r="Q117" s="46" t="s">
        <v>582</v>
      </c>
      <c r="R117" s="145">
        <f t="shared" si="12"/>
        <v>15</v>
      </c>
      <c r="S117" s="47"/>
      <c r="T117" s="89"/>
      <c r="U117" s="89"/>
      <c r="V117" s="865"/>
      <c r="W117" s="630"/>
      <c r="X117" s="631"/>
    </row>
    <row r="118" spans="1:24" ht="26.25" thickBot="1">
      <c r="A118" s="240">
        <v>90</v>
      </c>
      <c r="B118" s="1033" t="s">
        <v>100</v>
      </c>
      <c r="C118" s="1034"/>
      <c r="D118" s="1034"/>
      <c r="E118" s="1034"/>
      <c r="F118" s="1034"/>
      <c r="G118" s="1034"/>
      <c r="H118" s="1034"/>
      <c r="I118" s="1034"/>
      <c r="J118" s="1034"/>
      <c r="K118" s="1035"/>
      <c r="L118" s="94" t="s">
        <v>246</v>
      </c>
      <c r="M118" s="47">
        <v>15</v>
      </c>
      <c r="N118" s="47" t="str">
        <f>'گام دوم '!$K$142</f>
        <v>ارائه‏شده‏کامل‏یاناقص</v>
      </c>
      <c r="O118" s="47" t="str">
        <f>'گام دوم '!K142</f>
        <v>ارائه‏شده‏کامل‏یاناقص</v>
      </c>
      <c r="P118" s="46" t="str">
        <f>'گام سوم و چهارم'!Q119</f>
        <v>اقدام کنترلی نیاز ندارد</v>
      </c>
      <c r="Q118" s="46" t="s">
        <v>582</v>
      </c>
      <c r="R118" s="145">
        <f t="shared" si="12"/>
        <v>15</v>
      </c>
      <c r="S118" s="47"/>
      <c r="T118" s="50"/>
      <c r="U118" s="50"/>
      <c r="V118" s="865"/>
      <c r="W118" s="630"/>
      <c r="X118" s="631"/>
    </row>
    <row r="119" spans="1:24" ht="26.25" thickBot="1">
      <c r="A119" s="240">
        <v>91</v>
      </c>
      <c r="B119" s="1033" t="s">
        <v>101</v>
      </c>
      <c r="C119" s="1034"/>
      <c r="D119" s="1034"/>
      <c r="E119" s="1034"/>
      <c r="F119" s="1034"/>
      <c r="G119" s="1034"/>
      <c r="H119" s="1034"/>
      <c r="I119" s="1034"/>
      <c r="J119" s="1034"/>
      <c r="K119" s="1035"/>
      <c r="L119" s="94" t="s">
        <v>246</v>
      </c>
      <c r="M119" s="47">
        <v>15</v>
      </c>
      <c r="N119" s="47" t="str">
        <f>'گام دوم '!$K$143</f>
        <v>ارائه‏شده‏کامل‏یاناقص</v>
      </c>
      <c r="O119" s="47" t="str">
        <f>'گام دوم '!K143</f>
        <v>ارائه‏شده‏کامل‏یاناقص</v>
      </c>
      <c r="P119" s="46" t="str">
        <f>'گام سوم و چهارم'!Q120</f>
        <v>اقدام کنترلی نیاز ندارد</v>
      </c>
      <c r="Q119" s="46" t="s">
        <v>582</v>
      </c>
      <c r="R119" s="145">
        <f t="shared" si="12"/>
        <v>15</v>
      </c>
      <c r="S119" s="47"/>
      <c r="T119" s="99"/>
      <c r="U119" s="56"/>
      <c r="V119" s="865"/>
      <c r="W119" s="630"/>
      <c r="X119" s="631"/>
    </row>
    <row r="120" spans="1:24" ht="26.25" thickBot="1">
      <c r="A120" s="240">
        <v>92</v>
      </c>
      <c r="B120" s="1033" t="s">
        <v>130</v>
      </c>
      <c r="C120" s="1034"/>
      <c r="D120" s="1034"/>
      <c r="E120" s="1034"/>
      <c r="F120" s="1034"/>
      <c r="G120" s="1034"/>
      <c r="H120" s="1034"/>
      <c r="I120" s="1034"/>
      <c r="J120" s="1034"/>
      <c r="K120" s="1035"/>
      <c r="L120" s="94" t="s">
        <v>246</v>
      </c>
      <c r="M120" s="47">
        <v>15</v>
      </c>
      <c r="N120" s="47" t="str">
        <f>'گام دوم '!$K$144</f>
        <v>ارائه‏شده‏کامل‏یاناقص</v>
      </c>
      <c r="O120" s="47" t="str">
        <f>'گام دوم '!K144</f>
        <v>ارائه‏شده‏کامل‏یاناقص</v>
      </c>
      <c r="P120" s="46" t="str">
        <f>'گام سوم و چهارم'!Q121</f>
        <v>اقدام کنترلی نیاز ندارد</v>
      </c>
      <c r="Q120" s="46" t="s">
        <v>582</v>
      </c>
      <c r="R120" s="145">
        <f t="shared" si="12"/>
        <v>15</v>
      </c>
      <c r="S120" s="47"/>
      <c r="T120" s="50"/>
      <c r="U120" s="50"/>
      <c r="V120" s="865"/>
      <c r="W120" s="630"/>
      <c r="X120" s="631"/>
    </row>
    <row r="121" spans="1:24" ht="26.25" thickBot="1">
      <c r="A121" s="240">
        <v>93</v>
      </c>
      <c r="B121" s="1033" t="s">
        <v>102</v>
      </c>
      <c r="C121" s="1034"/>
      <c r="D121" s="1034"/>
      <c r="E121" s="1034"/>
      <c r="F121" s="1034"/>
      <c r="G121" s="1034"/>
      <c r="H121" s="1034"/>
      <c r="I121" s="1034"/>
      <c r="J121" s="1034"/>
      <c r="K121" s="1035"/>
      <c r="L121" s="94" t="s">
        <v>246</v>
      </c>
      <c r="M121" s="47">
        <v>15</v>
      </c>
      <c r="N121" s="47" t="str">
        <f>'گام دوم '!$K$145</f>
        <v>ارائه‏شده‏کامل‏یاناقص</v>
      </c>
      <c r="O121" s="47" t="str">
        <f>'گام دوم '!K145</f>
        <v>ارائه‏شده‏کامل‏یاناقص</v>
      </c>
      <c r="P121" s="46" t="str">
        <f>'گام سوم و چهارم'!Q122</f>
        <v>اقدام کنترلی نیاز ندارد</v>
      </c>
      <c r="Q121" s="46" t="s">
        <v>582</v>
      </c>
      <c r="R121" s="145">
        <f t="shared" si="12"/>
        <v>15</v>
      </c>
      <c r="S121" s="47"/>
      <c r="T121" s="51"/>
      <c r="U121" s="51"/>
      <c r="V121" s="865"/>
      <c r="W121" s="630"/>
      <c r="X121" s="631"/>
    </row>
    <row r="122" spans="1:24" ht="26.25" thickBot="1">
      <c r="A122" s="240">
        <v>94</v>
      </c>
      <c r="B122" s="1033" t="s">
        <v>104</v>
      </c>
      <c r="C122" s="1034"/>
      <c r="D122" s="1034"/>
      <c r="E122" s="1034"/>
      <c r="F122" s="1034"/>
      <c r="G122" s="1034"/>
      <c r="H122" s="1034"/>
      <c r="I122" s="1034"/>
      <c r="J122" s="1034"/>
      <c r="K122" s="1035"/>
      <c r="L122" s="95" t="s">
        <v>246</v>
      </c>
      <c r="M122" s="47">
        <v>15</v>
      </c>
      <c r="N122" s="47" t="str">
        <f>'گام دوم '!$K$146</f>
        <v>ارائه‏شده‏کامل‏یاناقص</v>
      </c>
      <c r="O122" s="47" t="str">
        <f>'گام دوم '!K146</f>
        <v>ارائه‏شده‏کامل‏یاناقص</v>
      </c>
      <c r="P122" s="46" t="str">
        <f>'گام سوم و چهارم'!Q123</f>
        <v>اقدام کنترلی نیاز ندارد</v>
      </c>
      <c r="Q122" s="46" t="s">
        <v>582</v>
      </c>
      <c r="R122" s="145">
        <f t="shared" si="12"/>
        <v>15</v>
      </c>
      <c r="S122" s="47"/>
      <c r="T122" s="92"/>
      <c r="U122" s="92"/>
      <c r="V122" s="893"/>
      <c r="W122" s="894"/>
      <c r="X122" s="895"/>
    </row>
    <row r="123" spans="1:24" ht="21.75" thickBot="1">
      <c r="A123" s="571"/>
      <c r="B123" s="1073" t="s">
        <v>46</v>
      </c>
      <c r="C123" s="1074"/>
      <c r="D123" s="1074"/>
      <c r="E123" s="1074"/>
      <c r="F123" s="1074"/>
      <c r="G123" s="1074"/>
      <c r="H123" s="1074"/>
      <c r="I123" s="1074"/>
      <c r="J123" s="1074"/>
      <c r="K123" s="1075"/>
      <c r="L123" s="505"/>
      <c r="M123" s="44"/>
      <c r="N123" s="506"/>
      <c r="O123" s="44"/>
      <c r="P123" s="44"/>
      <c r="Q123" s="44"/>
      <c r="R123" s="150"/>
      <c r="S123" s="45"/>
      <c r="T123" s="75"/>
      <c r="U123" s="58"/>
      <c r="V123" s="58"/>
      <c r="W123" s="44"/>
      <c r="X123" s="45"/>
    </row>
    <row r="124" spans="1:24" ht="26.25" thickBot="1">
      <c r="A124" s="240">
        <v>95</v>
      </c>
      <c r="B124" s="1091" t="s">
        <v>131</v>
      </c>
      <c r="C124" s="1092"/>
      <c r="D124" s="1092"/>
      <c r="E124" s="1092"/>
      <c r="F124" s="1092"/>
      <c r="G124" s="1092"/>
      <c r="H124" s="1092"/>
      <c r="I124" s="1092"/>
      <c r="J124" s="1092"/>
      <c r="K124" s="1093"/>
      <c r="L124" s="93" t="s">
        <v>246</v>
      </c>
      <c r="M124" s="47">
        <v>15</v>
      </c>
      <c r="N124" s="47" t="str">
        <f>'گام دوم '!$K$149</f>
        <v>ارائه‏شده‏کامل‏یاناقص</v>
      </c>
      <c r="O124" s="47" t="str">
        <f>'گام دوم '!K149</f>
        <v>ارائه‏شده‏کامل‏یاناقص</v>
      </c>
      <c r="P124" s="46" t="str">
        <f>'گام سوم و چهارم'!Q125</f>
        <v>اقدام کنترلی نیاز ندارد</v>
      </c>
      <c r="Q124" s="46" t="s">
        <v>582</v>
      </c>
      <c r="R124" s="145">
        <f t="shared" ref="R124" si="13">IF((OR(O124="ارائه‏شده‏کامل‏یاناقص",O124="ارائه‏نشده")),M124,IF(Q124="برنامه‏بهبودنیاز‏ندارد",0,M124))</f>
        <v>15</v>
      </c>
      <c r="S124" s="47"/>
      <c r="T124" s="47"/>
      <c r="U124" s="32"/>
      <c r="V124" s="897"/>
      <c r="W124" s="897"/>
      <c r="X124" s="898"/>
    </row>
    <row r="125" spans="1:24" ht="26.25" thickBot="1">
      <c r="A125" s="240">
        <v>96</v>
      </c>
      <c r="B125" s="1155" t="s">
        <v>124</v>
      </c>
      <c r="C125" s="1156"/>
      <c r="D125" s="1156"/>
      <c r="E125" s="1156"/>
      <c r="F125" s="1156"/>
      <c r="G125" s="1156"/>
      <c r="H125" s="1156"/>
      <c r="I125" s="1156"/>
      <c r="J125" s="1156"/>
      <c r="K125" s="1157"/>
      <c r="L125" s="94" t="s">
        <v>246</v>
      </c>
      <c r="M125" s="47">
        <v>15</v>
      </c>
      <c r="N125" s="47" t="str">
        <f>'گام دوم '!$K$150</f>
        <v>ارائه‏شده‏کامل‏یاناقص</v>
      </c>
      <c r="O125" s="47" t="str">
        <f>'گام دوم '!K150</f>
        <v>ارائه‏شده‏کامل‏یاناقص</v>
      </c>
      <c r="P125" s="46" t="str">
        <f>'گام سوم و چهارم'!Q126</f>
        <v>اقدام کنترلی نیاز ندارد</v>
      </c>
      <c r="Q125" s="46" t="s">
        <v>582</v>
      </c>
      <c r="R125" s="145">
        <f t="shared" ref="R125:R127" si="14">IF((OR(O125="ارائه‏شده‏کامل‏یاناقص",O125="ارائه‏نشده")),M125,IF(Q125="برنامه‏بهبودنیاز‏ندارد",0,M125))</f>
        <v>15</v>
      </c>
      <c r="S125" s="47"/>
      <c r="T125" s="37"/>
      <c r="U125" s="4"/>
      <c r="V125" s="630"/>
      <c r="W125" s="630"/>
      <c r="X125" s="631"/>
    </row>
    <row r="126" spans="1:24" ht="26.25" thickBot="1">
      <c r="A126" s="240">
        <v>97</v>
      </c>
      <c r="B126" s="1088" t="s">
        <v>673</v>
      </c>
      <c r="C126" s="1089"/>
      <c r="D126" s="1089"/>
      <c r="E126" s="1089"/>
      <c r="F126" s="1089"/>
      <c r="G126" s="1089"/>
      <c r="H126" s="1089"/>
      <c r="I126" s="1089"/>
      <c r="J126" s="1089"/>
      <c r="K126" s="1090"/>
      <c r="L126" s="95" t="s">
        <v>246</v>
      </c>
      <c r="M126" s="47">
        <v>15</v>
      </c>
      <c r="N126" s="47" t="str">
        <f>'گام دوم '!$K$151</f>
        <v>ارائه‏شده‏کامل‏یاناقص</v>
      </c>
      <c r="O126" s="47" t="str">
        <f>'گام دوم '!K151</f>
        <v>ارائه‏شده‏کامل‏یاناقص</v>
      </c>
      <c r="P126" s="46" t="str">
        <f>'گام سوم و چهارم'!Q127</f>
        <v>اقدام کنترلی نیاز ندارد</v>
      </c>
      <c r="Q126" s="46" t="s">
        <v>582</v>
      </c>
      <c r="R126" s="145">
        <f t="shared" si="14"/>
        <v>15</v>
      </c>
      <c r="S126" s="47"/>
      <c r="T126" s="36"/>
      <c r="U126" s="20"/>
      <c r="V126" s="630"/>
      <c r="W126" s="630"/>
      <c r="X126" s="631"/>
    </row>
    <row r="127" spans="1:24" ht="26.25" thickBot="1">
      <c r="A127" s="240">
        <v>98</v>
      </c>
      <c r="B127" s="1091" t="s">
        <v>47</v>
      </c>
      <c r="C127" s="1092"/>
      <c r="D127" s="1092"/>
      <c r="E127" s="1092"/>
      <c r="F127" s="1092"/>
      <c r="G127" s="1092"/>
      <c r="H127" s="1092"/>
      <c r="I127" s="1092"/>
      <c r="J127" s="1092"/>
      <c r="K127" s="1093"/>
      <c r="L127" s="95" t="s">
        <v>246</v>
      </c>
      <c r="M127" s="47">
        <v>15</v>
      </c>
      <c r="N127" s="47" t="str">
        <f>'گام دوم '!$K$152</f>
        <v>ارائه‏شده‏کامل‏یاناقص</v>
      </c>
      <c r="O127" s="47" t="str">
        <f>'گام دوم '!K152</f>
        <v>ارائه‏شده‏کامل‏یاناقص</v>
      </c>
      <c r="P127" s="46" t="str">
        <f>'گام سوم و چهارم'!Q128</f>
        <v>اقدام کنترلی نیاز ندارد</v>
      </c>
      <c r="Q127" s="46" t="s">
        <v>582</v>
      </c>
      <c r="R127" s="145">
        <f t="shared" si="14"/>
        <v>15</v>
      </c>
      <c r="S127" s="47"/>
      <c r="T127" s="36"/>
      <c r="U127" s="20"/>
      <c r="V127" s="630"/>
      <c r="W127" s="630"/>
      <c r="X127" s="631"/>
    </row>
    <row r="128" spans="1:24" ht="27" thickBot="1">
      <c r="A128" s="239"/>
      <c r="B128" s="1094" t="s">
        <v>251</v>
      </c>
      <c r="C128" s="1095"/>
      <c r="D128" s="1095"/>
      <c r="E128" s="1095"/>
      <c r="F128" s="1095"/>
      <c r="G128" s="1095"/>
      <c r="H128" s="1095"/>
      <c r="I128" s="1095"/>
      <c r="J128" s="1095"/>
      <c r="K128" s="1096"/>
      <c r="L128" s="518"/>
      <c r="M128" s="186"/>
      <c r="N128" s="519"/>
      <c r="O128" s="186"/>
      <c r="P128" s="186"/>
      <c r="Q128" s="186"/>
      <c r="R128" s="244"/>
      <c r="S128" s="245"/>
      <c r="T128" s="186"/>
      <c r="U128" s="245"/>
      <c r="V128" s="1097"/>
      <c r="W128" s="1098"/>
      <c r="X128" s="1099"/>
    </row>
    <row r="129" spans="1:24" ht="26.25" thickBot="1">
      <c r="A129" s="239">
        <v>99</v>
      </c>
      <c r="B129" s="1091" t="s">
        <v>48</v>
      </c>
      <c r="C129" s="1092"/>
      <c r="D129" s="1092"/>
      <c r="E129" s="1092"/>
      <c r="F129" s="1092"/>
      <c r="G129" s="1092"/>
      <c r="H129" s="1092"/>
      <c r="I129" s="1092"/>
      <c r="J129" s="1092"/>
      <c r="K129" s="1093"/>
      <c r="L129" s="94" t="s">
        <v>246</v>
      </c>
      <c r="M129" s="47">
        <v>15</v>
      </c>
      <c r="N129" s="47" t="str">
        <f>'گام دوم '!$K$171</f>
        <v>ارائه‏شده‏کامل‏یاناقص</v>
      </c>
      <c r="O129" s="47" t="str">
        <f>'گام دوم '!K171</f>
        <v>ارائه‏شده‏کامل‏یاناقص</v>
      </c>
      <c r="P129" s="46" t="str">
        <f>'گام سوم و چهارم'!Q130</f>
        <v>اقدام کنترلی نیاز ندارد</v>
      </c>
      <c r="Q129" s="46" t="s">
        <v>582</v>
      </c>
      <c r="R129" s="145">
        <f t="shared" ref="R129" si="15">IF((OR(O129="ارائه‏شده‏کامل‏یاناقص",O129="ارائه‏نشده")),M129,IF(Q129="برنامه‏بهبودنیاز‏ندارد",0,M129))</f>
        <v>15</v>
      </c>
      <c r="S129" s="47"/>
      <c r="T129" s="37"/>
      <c r="U129" s="4"/>
      <c r="V129" s="630"/>
      <c r="W129" s="630"/>
      <c r="X129" s="631"/>
    </row>
    <row r="130" spans="1:24" ht="26.25" thickBot="1">
      <c r="A130" s="239">
        <v>100</v>
      </c>
      <c r="B130" s="1027" t="s">
        <v>467</v>
      </c>
      <c r="C130" s="1028"/>
      <c r="D130" s="1028"/>
      <c r="E130" s="1028"/>
      <c r="F130" s="1028"/>
      <c r="G130" s="1028"/>
      <c r="H130" s="1028"/>
      <c r="I130" s="1028"/>
      <c r="J130" s="1028"/>
      <c r="K130" s="1029"/>
      <c r="L130" s="94" t="s">
        <v>246</v>
      </c>
      <c r="M130" s="47">
        <v>50</v>
      </c>
      <c r="N130" s="47" t="str">
        <f>'گام دوم '!$K$172</f>
        <v>ارائه‏شده‏کامل‏یاناقص</v>
      </c>
      <c r="O130" s="47" t="str">
        <f>'گام دوم '!K172</f>
        <v>ارائه‏شده‏کامل‏یاناقص</v>
      </c>
      <c r="P130" s="46" t="str">
        <f>'گام سوم و چهارم'!Q131</f>
        <v>اقدام کنترلی نیاز ندارد</v>
      </c>
      <c r="Q130" s="46" t="s">
        <v>582</v>
      </c>
      <c r="R130" s="145">
        <f t="shared" ref="R130:R133" si="16">IF((OR(O130="ارائه‏شده‏کامل‏یاناقص",O130="ارائه‏نشده")),M130,IF(Q130="برنامه‏بهبودنیاز‏ندارد",0,M130))</f>
        <v>50</v>
      </c>
      <c r="S130" s="47"/>
      <c r="T130" s="37"/>
      <c r="U130" s="4"/>
      <c r="V130" s="630"/>
      <c r="W130" s="630"/>
      <c r="X130" s="631"/>
    </row>
    <row r="131" spans="1:24" ht="26.25" thickBot="1">
      <c r="A131" s="239">
        <v>101</v>
      </c>
      <c r="B131" s="1085" t="s">
        <v>142</v>
      </c>
      <c r="C131" s="1086"/>
      <c r="D131" s="1086"/>
      <c r="E131" s="1086"/>
      <c r="F131" s="1086"/>
      <c r="G131" s="1086"/>
      <c r="H131" s="1086"/>
      <c r="I131" s="1086"/>
      <c r="J131" s="1086"/>
      <c r="K131" s="1087"/>
      <c r="L131" s="94" t="s">
        <v>246</v>
      </c>
      <c r="M131" s="47">
        <v>45</v>
      </c>
      <c r="N131" s="47" t="str">
        <f>'گام دوم '!$K$172</f>
        <v>ارائه‏شده‏کامل‏یاناقص</v>
      </c>
      <c r="O131" s="47" t="str">
        <f>'گام دوم '!K172</f>
        <v>ارائه‏شده‏کامل‏یاناقص</v>
      </c>
      <c r="P131" s="46" t="str">
        <f>'گام سوم و چهارم'!Q132</f>
        <v>اقدام کنترلی نیاز ندارد</v>
      </c>
      <c r="Q131" s="46" t="s">
        <v>582</v>
      </c>
      <c r="R131" s="145">
        <f t="shared" si="16"/>
        <v>45</v>
      </c>
      <c r="S131" s="47"/>
      <c r="T131" s="36"/>
      <c r="U131" s="20"/>
      <c r="V131" s="630"/>
      <c r="W131" s="630"/>
      <c r="X131" s="631"/>
    </row>
    <row r="132" spans="1:24" ht="26.25" thickBot="1">
      <c r="A132" s="239">
        <v>102</v>
      </c>
      <c r="B132" s="1027" t="s">
        <v>209</v>
      </c>
      <c r="C132" s="1028"/>
      <c r="D132" s="1028"/>
      <c r="E132" s="1028"/>
      <c r="F132" s="1028"/>
      <c r="G132" s="1028"/>
      <c r="H132" s="1028"/>
      <c r="I132" s="1028"/>
      <c r="J132" s="1028"/>
      <c r="K132" s="1029"/>
      <c r="L132" s="95" t="s">
        <v>246</v>
      </c>
      <c r="M132" s="47">
        <v>15</v>
      </c>
      <c r="N132" s="47" t="str">
        <f>'گام دوم '!$K$173</f>
        <v>ارائه‏شده‏کامل‏یاناقص</v>
      </c>
      <c r="O132" s="47" t="str">
        <f>'گام دوم '!K173</f>
        <v>ارائه‏شده‏کامل‏یاناقص</v>
      </c>
      <c r="P132" s="46" t="str">
        <f>'گام سوم و چهارم'!Q133</f>
        <v>اقدام کنترلی نیاز ندارد</v>
      </c>
      <c r="Q132" s="46" t="s">
        <v>582</v>
      </c>
      <c r="R132" s="145">
        <f t="shared" si="16"/>
        <v>15</v>
      </c>
      <c r="S132" s="47"/>
      <c r="T132" s="38"/>
      <c r="U132" s="5"/>
      <c r="V132" s="630"/>
      <c r="W132" s="630"/>
      <c r="X132" s="631"/>
    </row>
    <row r="133" spans="1:24" ht="26.25" thickBot="1">
      <c r="A133" s="239">
        <v>103</v>
      </c>
      <c r="B133" s="1167" t="s">
        <v>134</v>
      </c>
      <c r="C133" s="1065"/>
      <c r="D133" s="1065"/>
      <c r="E133" s="1065"/>
      <c r="F133" s="1065"/>
      <c r="G133" s="1065"/>
      <c r="H133" s="1065"/>
      <c r="I133" s="1065"/>
      <c r="J133" s="1065"/>
      <c r="K133" s="1066"/>
      <c r="L133" s="95" t="s">
        <v>246</v>
      </c>
      <c r="M133" s="47">
        <v>20</v>
      </c>
      <c r="N133" s="47" t="str">
        <f>'گام دوم '!$K$174</f>
        <v>ارائه‏شده‏کامل‏یاناقص</v>
      </c>
      <c r="O133" s="47" t="str">
        <f>'گام دوم '!K174</f>
        <v>ارائه‏شده‏کامل‏یاناقص</v>
      </c>
      <c r="P133" s="46" t="str">
        <f>'گام سوم و چهارم'!Q134</f>
        <v>اقدام کنترلی نیاز ندارد</v>
      </c>
      <c r="Q133" s="46" t="s">
        <v>582</v>
      </c>
      <c r="R133" s="145">
        <f t="shared" si="16"/>
        <v>20</v>
      </c>
      <c r="S133" s="134"/>
      <c r="T133" s="134"/>
      <c r="U133" s="16"/>
      <c r="V133" s="630"/>
      <c r="W133" s="630"/>
      <c r="X133" s="631"/>
    </row>
    <row r="134" spans="1:24" ht="23.25" thickBot="1">
      <c r="A134" s="663" t="s">
        <v>90</v>
      </c>
      <c r="B134" s="664"/>
      <c r="C134" s="664"/>
      <c r="D134" s="664"/>
      <c r="E134" s="664"/>
      <c r="F134" s="664"/>
      <c r="G134" s="664"/>
      <c r="H134" s="664"/>
      <c r="I134" s="664"/>
      <c r="J134" s="664"/>
      <c r="K134" s="1158"/>
      <c r="L134" s="226"/>
      <c r="M134" s="18">
        <f>SUM(M11:M133)</f>
        <v>1745</v>
      </c>
      <c r="N134" s="375"/>
      <c r="O134" s="18"/>
      <c r="P134" s="18"/>
      <c r="Q134" s="18"/>
      <c r="R134" s="1359">
        <f>SUM(R11:R133)</f>
        <v>1745</v>
      </c>
      <c r="S134" s="1359">
        <f t="shared" ref="S134:U134" si="17">SUM(S11:S133)</f>
        <v>0</v>
      </c>
      <c r="T134" s="1359">
        <f t="shared" si="17"/>
        <v>0</v>
      </c>
      <c r="U134" s="1359">
        <f t="shared" si="17"/>
        <v>0</v>
      </c>
      <c r="V134" s="630"/>
      <c r="W134" s="630"/>
      <c r="X134" s="631"/>
    </row>
    <row r="135" spans="1:24" ht="15.75" customHeight="1" thickBot="1">
      <c r="Q135" s="1165" t="s">
        <v>425</v>
      </c>
      <c r="R135" s="1166"/>
      <c r="S135" s="1360">
        <f>($S$134*1500)/$R$134</f>
        <v>0</v>
      </c>
      <c r="T135" s="1361">
        <f>($T$134*1500)/$R$134</f>
        <v>0</v>
      </c>
      <c r="U135" s="1360">
        <f>($U$134*1500)/$R$134</f>
        <v>0</v>
      </c>
    </row>
    <row r="136" spans="1:24" ht="112.5" customHeight="1" thickBot="1">
      <c r="S136" s="374" t="s">
        <v>271</v>
      </c>
      <c r="T136" s="374" t="s">
        <v>269</v>
      </c>
      <c r="U136" s="373" t="s">
        <v>330</v>
      </c>
    </row>
    <row r="138" spans="1:24" ht="15.75" thickBot="1"/>
    <row r="139" spans="1:24" ht="18">
      <c r="B139" s="1349" t="s">
        <v>468</v>
      </c>
      <c r="C139" s="1350"/>
      <c r="D139" s="1350"/>
      <c r="E139" s="1350"/>
      <c r="F139" s="1350"/>
      <c r="G139" s="1350"/>
      <c r="H139" s="1350"/>
      <c r="I139" s="1350"/>
      <c r="J139" s="1350"/>
      <c r="K139" s="1350"/>
      <c r="L139" s="1350"/>
      <c r="M139" s="1350"/>
      <c r="N139" s="1350"/>
      <c r="O139" s="1351"/>
    </row>
    <row r="140" spans="1:24" ht="18">
      <c r="B140" s="1352" t="s">
        <v>469</v>
      </c>
      <c r="C140" s="1346"/>
      <c r="D140" s="1346"/>
      <c r="E140" s="1346"/>
      <c r="F140" s="1346"/>
      <c r="G140" s="1346"/>
      <c r="H140" s="1346"/>
      <c r="I140" s="1346"/>
      <c r="J140" s="1346"/>
      <c r="K140" s="1346"/>
      <c r="L140" s="1346"/>
      <c r="M140" s="1346"/>
      <c r="N140" s="1346"/>
      <c r="O140" s="1353"/>
    </row>
    <row r="141" spans="1:24" ht="57.75" customHeight="1">
      <c r="B141" s="560" t="s">
        <v>71</v>
      </c>
      <c r="C141" s="1148" t="s">
        <v>3</v>
      </c>
      <c r="D141" s="1148"/>
      <c r="E141" s="1148"/>
      <c r="F141" s="1148"/>
      <c r="G141" s="1148"/>
      <c r="H141" s="1148"/>
      <c r="I141" s="1148"/>
      <c r="J141" s="1148"/>
      <c r="K141" s="1148"/>
      <c r="L141" s="558" t="s">
        <v>470</v>
      </c>
      <c r="M141" s="1347" t="s">
        <v>472</v>
      </c>
      <c r="N141" s="1348" t="s">
        <v>473</v>
      </c>
      <c r="O141" s="1354" t="s">
        <v>474</v>
      </c>
    </row>
    <row r="142" spans="1:24" ht="18">
      <c r="B142" s="560"/>
      <c r="C142" s="1148"/>
      <c r="D142" s="1148"/>
      <c r="E142" s="1148"/>
      <c r="F142" s="1148"/>
      <c r="G142" s="1148"/>
      <c r="H142" s="1148"/>
      <c r="I142" s="1148"/>
      <c r="J142" s="1148"/>
      <c r="K142" s="1148"/>
      <c r="L142" s="558"/>
      <c r="M142" s="558">
        <v>250</v>
      </c>
      <c r="N142" s="558">
        <v>250</v>
      </c>
      <c r="O142" s="559">
        <v>250</v>
      </c>
    </row>
    <row r="143" spans="1:24" ht="18">
      <c r="B143" s="560"/>
      <c r="C143" s="1148"/>
      <c r="D143" s="1148"/>
      <c r="E143" s="1148"/>
      <c r="F143" s="1148"/>
      <c r="G143" s="1148"/>
      <c r="H143" s="1148"/>
      <c r="I143" s="1148"/>
      <c r="J143" s="1148"/>
      <c r="K143" s="1148"/>
      <c r="L143" s="558"/>
      <c r="M143" s="558">
        <v>250</v>
      </c>
      <c r="N143" s="558">
        <v>250</v>
      </c>
      <c r="O143" s="559">
        <v>250</v>
      </c>
    </row>
    <row r="144" spans="1:24" ht="18">
      <c r="B144" s="560"/>
      <c r="C144" s="1148"/>
      <c r="D144" s="1148"/>
      <c r="E144" s="1148"/>
      <c r="F144" s="1148"/>
      <c r="G144" s="1148"/>
      <c r="H144" s="1148"/>
      <c r="I144" s="1148"/>
      <c r="J144" s="1148"/>
      <c r="K144" s="1148"/>
      <c r="L144" s="558"/>
      <c r="M144" s="558">
        <v>250</v>
      </c>
      <c r="N144" s="558">
        <v>250</v>
      </c>
      <c r="O144" s="559">
        <v>250</v>
      </c>
    </row>
    <row r="145" spans="2:15" ht="18">
      <c r="B145" s="560"/>
      <c r="C145" s="1148"/>
      <c r="D145" s="1148"/>
      <c r="E145" s="1148"/>
      <c r="F145" s="1148"/>
      <c r="G145" s="1148"/>
      <c r="H145" s="1148"/>
      <c r="I145" s="1148"/>
      <c r="J145" s="1148"/>
      <c r="K145" s="1148"/>
      <c r="L145" s="558"/>
      <c r="M145" s="558">
        <v>250</v>
      </c>
      <c r="N145" s="558">
        <v>250</v>
      </c>
      <c r="O145" s="559">
        <v>250</v>
      </c>
    </row>
    <row r="146" spans="2:15" ht="18">
      <c r="B146" s="560"/>
      <c r="C146" s="1148"/>
      <c r="D146" s="1148"/>
      <c r="E146" s="1148"/>
      <c r="F146" s="1148"/>
      <c r="G146" s="1148"/>
      <c r="H146" s="1148"/>
      <c r="I146" s="1148"/>
      <c r="J146" s="1148"/>
      <c r="K146" s="1148"/>
      <c r="L146" s="558"/>
      <c r="M146" s="558"/>
      <c r="N146" s="558"/>
      <c r="O146" s="559"/>
    </row>
    <row r="147" spans="2:15" ht="18">
      <c r="B147" s="560"/>
      <c r="C147" s="1148"/>
      <c r="D147" s="1148"/>
      <c r="E147" s="1148"/>
      <c r="F147" s="1148"/>
      <c r="G147" s="1148"/>
      <c r="H147" s="1148"/>
      <c r="I147" s="1148"/>
      <c r="J147" s="1148"/>
      <c r="K147" s="1148"/>
      <c r="L147" s="558"/>
      <c r="M147" s="558"/>
      <c r="N147" s="558"/>
      <c r="O147" s="559"/>
    </row>
    <row r="148" spans="2:15" ht="18">
      <c r="B148" s="560"/>
      <c r="C148" s="1148"/>
      <c r="D148" s="1148"/>
      <c r="E148" s="1148"/>
      <c r="F148" s="1148"/>
      <c r="G148" s="1148"/>
      <c r="H148" s="1148"/>
      <c r="I148" s="1148"/>
      <c r="J148" s="1148"/>
      <c r="K148" s="1148"/>
      <c r="L148" s="558"/>
      <c r="M148" s="558"/>
      <c r="N148" s="558"/>
      <c r="O148" s="559"/>
    </row>
    <row r="149" spans="2:15" ht="18">
      <c r="B149" s="560"/>
      <c r="C149" s="1148"/>
      <c r="D149" s="1148"/>
      <c r="E149" s="1148"/>
      <c r="F149" s="1148"/>
      <c r="G149" s="1148"/>
      <c r="H149" s="1148"/>
      <c r="I149" s="1148"/>
      <c r="J149" s="1148"/>
      <c r="K149" s="1148"/>
      <c r="L149" s="558"/>
      <c r="M149" s="558"/>
      <c r="N149" s="558"/>
      <c r="O149" s="559"/>
    </row>
    <row r="150" spans="2:15" ht="18.75" thickBot="1">
      <c r="B150" s="1355" t="s">
        <v>471</v>
      </c>
      <c r="C150" s="1356"/>
      <c r="D150" s="1356"/>
      <c r="E150" s="1356"/>
      <c r="F150" s="1356"/>
      <c r="G150" s="1356"/>
      <c r="H150" s="1356"/>
      <c r="I150" s="1356"/>
      <c r="J150" s="1356"/>
      <c r="K150" s="1356"/>
      <c r="L150" s="1356"/>
      <c r="M150" s="1357">
        <f>SUM(M142:M149)</f>
        <v>1000</v>
      </c>
      <c r="N150" s="1357">
        <f>SUM(N142:N149)</f>
        <v>1000</v>
      </c>
      <c r="O150" s="1358">
        <f>SUM(O142:O149)</f>
        <v>1000</v>
      </c>
    </row>
  </sheetData>
  <mergeCells count="260">
    <mergeCell ref="V111:X111"/>
    <mergeCell ref="Q135:R135"/>
    <mergeCell ref="C141:K141"/>
    <mergeCell ref="C142:K142"/>
    <mergeCell ref="C143:K143"/>
    <mergeCell ref="C144:K144"/>
    <mergeCell ref="V132:X132"/>
    <mergeCell ref="V118:X118"/>
    <mergeCell ref="V119:X119"/>
    <mergeCell ref="V124:X124"/>
    <mergeCell ref="V134:X134"/>
    <mergeCell ref="B133:K133"/>
    <mergeCell ref="V126:X126"/>
    <mergeCell ref="C145:K145"/>
    <mergeCell ref="C146:K146"/>
    <mergeCell ref="A134:K134"/>
    <mergeCell ref="B46:K46"/>
    <mergeCell ref="B47:K47"/>
    <mergeCell ref="B65:K65"/>
    <mergeCell ref="B57:K57"/>
    <mergeCell ref="B60:K60"/>
    <mergeCell ref="B59:K59"/>
    <mergeCell ref="B50:K50"/>
    <mergeCell ref="B58:K58"/>
    <mergeCell ref="B52:K52"/>
    <mergeCell ref="B66:K66"/>
    <mergeCell ref="B62:K62"/>
    <mergeCell ref="B64:K64"/>
    <mergeCell ref="B63:K63"/>
    <mergeCell ref="B55:K55"/>
    <mergeCell ref="B67:K67"/>
    <mergeCell ref="B132:K132"/>
    <mergeCell ref="B124:K124"/>
    <mergeCell ref="B125:K125"/>
    <mergeCell ref="B92:K92"/>
    <mergeCell ref="B93:K93"/>
    <mergeCell ref="B95:K95"/>
    <mergeCell ref="V44:X44"/>
    <mergeCell ref="A1:D1"/>
    <mergeCell ref="C147:K147"/>
    <mergeCell ref="C148:K148"/>
    <mergeCell ref="C149:K149"/>
    <mergeCell ref="B150:L150"/>
    <mergeCell ref="B140:O140"/>
    <mergeCell ref="B139:O139"/>
    <mergeCell ref="B54:K54"/>
    <mergeCell ref="B28:K28"/>
    <mergeCell ref="B31:K31"/>
    <mergeCell ref="B32:K32"/>
    <mergeCell ref="B21:K21"/>
    <mergeCell ref="B74:K74"/>
    <mergeCell ref="B68:K68"/>
    <mergeCell ref="B69:K69"/>
    <mergeCell ref="B70:K70"/>
    <mergeCell ref="B71:K71"/>
    <mergeCell ref="B72:K72"/>
    <mergeCell ref="B73:K73"/>
    <mergeCell ref="B48:K48"/>
    <mergeCell ref="B49:K49"/>
    <mergeCell ref="B51:K51"/>
    <mergeCell ref="B61:K61"/>
    <mergeCell ref="V39:X39"/>
    <mergeCell ref="V41:X41"/>
    <mergeCell ref="V42:X42"/>
    <mergeCell ref="V43:X43"/>
    <mergeCell ref="B29:K29"/>
    <mergeCell ref="V34:X34"/>
    <mergeCell ref="V35:X35"/>
    <mergeCell ref="V36:X36"/>
    <mergeCell ref="V31:X31"/>
    <mergeCell ref="V37:X37"/>
    <mergeCell ref="V38:X38"/>
    <mergeCell ref="V30:X30"/>
    <mergeCell ref="V32:X32"/>
    <mergeCell ref="V33:X33"/>
    <mergeCell ref="V40:X40"/>
    <mergeCell ref="R9:X9"/>
    <mergeCell ref="V23:X23"/>
    <mergeCell ref="B25:K25"/>
    <mergeCell ref="B26:K26"/>
    <mergeCell ref="B20:K20"/>
    <mergeCell ref="V20:X20"/>
    <mergeCell ref="B17:K17"/>
    <mergeCell ref="B18:K18"/>
    <mergeCell ref="V18:X18"/>
    <mergeCell ref="B19:K19"/>
    <mergeCell ref="V19:X19"/>
    <mergeCell ref="V21:X21"/>
    <mergeCell ref="B9:K9"/>
    <mergeCell ref="V22:X22"/>
    <mergeCell ref="V24:X24"/>
    <mergeCell ref="B23:K23"/>
    <mergeCell ref="B24:K24"/>
    <mergeCell ref="B22:K22"/>
    <mergeCell ref="V10:X10"/>
    <mergeCell ref="V25:X25"/>
    <mergeCell ref="V26:X26"/>
    <mergeCell ref="V16:X16"/>
    <mergeCell ref="V11:X11"/>
    <mergeCell ref="V12:X12"/>
    <mergeCell ref="B3:F3"/>
    <mergeCell ref="B10:K10"/>
    <mergeCell ref="B4:F4"/>
    <mergeCell ref="B5:F5"/>
    <mergeCell ref="B6:F6"/>
    <mergeCell ref="B7:F7"/>
    <mergeCell ref="B37:K37"/>
    <mergeCell ref="B38:K38"/>
    <mergeCell ref="B36:K36"/>
    <mergeCell ref="B30:K30"/>
    <mergeCell ref="B27:K27"/>
    <mergeCell ref="B11:K11"/>
    <mergeCell ref="B16:K16"/>
    <mergeCell ref="B33:K33"/>
    <mergeCell ref="B34:K34"/>
    <mergeCell ref="B35:K35"/>
    <mergeCell ref="B12:K12"/>
    <mergeCell ref="B13:K13"/>
    <mergeCell ref="V73:X73"/>
    <mergeCell ref="V61:X61"/>
    <mergeCell ref="V77:X77"/>
    <mergeCell ref="V75:X75"/>
    <mergeCell ref="V76:X76"/>
    <mergeCell ref="V62:X62"/>
    <mergeCell ref="V95:X95"/>
    <mergeCell ref="V88:X88"/>
    <mergeCell ref="V117:X117"/>
    <mergeCell ref="V89:X89"/>
    <mergeCell ref="V90:X90"/>
    <mergeCell ref="V92:X92"/>
    <mergeCell ref="V96:X96"/>
    <mergeCell ref="V97:X97"/>
    <mergeCell ref="V106:X106"/>
    <mergeCell ref="V107:X107"/>
    <mergeCell ref="V108:X108"/>
    <mergeCell ref="V109:X109"/>
    <mergeCell ref="V101:X101"/>
    <mergeCell ref="V102:X102"/>
    <mergeCell ref="V103:X103"/>
    <mergeCell ref="V104:X104"/>
    <mergeCell ref="V105:X105"/>
    <mergeCell ref="V110:X110"/>
    <mergeCell ref="V59:X59"/>
    <mergeCell ref="B75:K75"/>
    <mergeCell ref="B76:K76"/>
    <mergeCell ref="B77:K77"/>
    <mergeCell ref="B81:K81"/>
    <mergeCell ref="B56:K56"/>
    <mergeCell ref="V129:X129"/>
    <mergeCell ref="V130:X130"/>
    <mergeCell ref="V131:X131"/>
    <mergeCell ref="V71:X71"/>
    <mergeCell ref="V72:X72"/>
    <mergeCell ref="V70:X70"/>
    <mergeCell ref="V85:X85"/>
    <mergeCell ref="V86:X86"/>
    <mergeCell ref="B83:K83"/>
    <mergeCell ref="V81:X81"/>
    <mergeCell ref="V63:X63"/>
    <mergeCell ref="V60:X60"/>
    <mergeCell ref="V66:X66"/>
    <mergeCell ref="V68:X68"/>
    <mergeCell ref="B98:K98"/>
    <mergeCell ref="B99:K99"/>
    <mergeCell ref="B100:K100"/>
    <mergeCell ref="V100:X100"/>
    <mergeCell ref="V53:X53"/>
    <mergeCell ref="V58:X58"/>
    <mergeCell ref="V133:X133"/>
    <mergeCell ref="B130:K130"/>
    <mergeCell ref="B131:K131"/>
    <mergeCell ref="B126:K126"/>
    <mergeCell ref="B127:K127"/>
    <mergeCell ref="B128:K128"/>
    <mergeCell ref="B129:K129"/>
    <mergeCell ref="V128:X128"/>
    <mergeCell ref="V125:X125"/>
    <mergeCell ref="V112:X112"/>
    <mergeCell ref="V99:X99"/>
    <mergeCell ref="V120:X120"/>
    <mergeCell ref="V121:X121"/>
    <mergeCell ref="V122:X122"/>
    <mergeCell ref="V114:X114"/>
    <mergeCell ref="V115:X115"/>
    <mergeCell ref="V116:X116"/>
    <mergeCell ref="B120:K120"/>
    <mergeCell ref="B119:K119"/>
    <mergeCell ref="V54:X54"/>
    <mergeCell ref="V55:X55"/>
    <mergeCell ref="V69:X69"/>
    <mergeCell ref="V46:X46"/>
    <mergeCell ref="V52:X52"/>
    <mergeCell ref="B80:K80"/>
    <mergeCell ref="V78:X78"/>
    <mergeCell ref="V79:X79"/>
    <mergeCell ref="V80:X80"/>
    <mergeCell ref="V127:X127"/>
    <mergeCell ref="B85:K85"/>
    <mergeCell ref="B86:K86"/>
    <mergeCell ref="B87:K87"/>
    <mergeCell ref="B78:K78"/>
    <mergeCell ref="B79:K79"/>
    <mergeCell ref="B118:K118"/>
    <mergeCell ref="B112:K112"/>
    <mergeCell ref="B113:K113"/>
    <mergeCell ref="B123:K123"/>
    <mergeCell ref="B88:K88"/>
    <mergeCell ref="B82:K82"/>
    <mergeCell ref="V94:X94"/>
    <mergeCell ref="B84:K84"/>
    <mergeCell ref="V47:X47"/>
    <mergeCell ref="V48:X48"/>
    <mergeCell ref="V64:X64"/>
    <mergeCell ref="B53:K53"/>
    <mergeCell ref="B96:K96"/>
    <mergeCell ref="B97:K97"/>
    <mergeCell ref="B121:K121"/>
    <mergeCell ref="B122:K122"/>
    <mergeCell ref="B114:K114"/>
    <mergeCell ref="B115:K115"/>
    <mergeCell ref="B116:K116"/>
    <mergeCell ref="B117:K117"/>
    <mergeCell ref="B90:K90"/>
    <mergeCell ref="B91:K91"/>
    <mergeCell ref="B94:K94"/>
    <mergeCell ref="B106:K106"/>
    <mergeCell ref="B107:K107"/>
    <mergeCell ref="B108:K108"/>
    <mergeCell ref="B109:K109"/>
    <mergeCell ref="B101:K101"/>
    <mergeCell ref="B102:K102"/>
    <mergeCell ref="B103:K103"/>
    <mergeCell ref="B104:K104"/>
    <mergeCell ref="B105:K105"/>
    <mergeCell ref="B110:K110"/>
    <mergeCell ref="B111:K111"/>
    <mergeCell ref="V13:X13"/>
    <mergeCell ref="B14:K14"/>
    <mergeCell ref="V14:X14"/>
    <mergeCell ref="B15:K15"/>
    <mergeCell ref="V15:X15"/>
    <mergeCell ref="V93:X93"/>
    <mergeCell ref="B89:K89"/>
    <mergeCell ref="V91:X91"/>
    <mergeCell ref="V84:X84"/>
    <mergeCell ref="B45:K45"/>
    <mergeCell ref="V45:X45"/>
    <mergeCell ref="B39:K39"/>
    <mergeCell ref="B40:K40"/>
    <mergeCell ref="B41:K41"/>
    <mergeCell ref="B42:K42"/>
    <mergeCell ref="V28:X28"/>
    <mergeCell ref="B43:K43"/>
    <mergeCell ref="B44:K44"/>
    <mergeCell ref="V65:X65"/>
    <mergeCell ref="V49:X49"/>
    <mergeCell ref="V51:X51"/>
    <mergeCell ref="V50:X50"/>
    <mergeCell ref="V67:X67"/>
    <mergeCell ref="V57:X57"/>
  </mergeCells>
  <dataValidations count="1">
    <dataValidation type="list" allowBlank="1" showInputMessage="1" showErrorMessage="1" sqref="Q11:Q16 Q18:Q133 R98">
      <formula1>$N$3:$N$5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'فرمول ها'!$AP$16:$AP$17</xm:f>
          </x14:formula1>
          <xm:sqref>J8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7"/>
  <sheetViews>
    <sheetView rightToLeft="1" topLeftCell="Q128" zoomScale="90" zoomScaleNormal="90" workbookViewId="0">
      <selection activeCell="V134" sqref="T12:V134"/>
    </sheetView>
  </sheetViews>
  <sheetFormatPr defaultColWidth="9" defaultRowHeight="15"/>
  <cols>
    <col min="1" max="1" width="9" style="247"/>
    <col min="2" max="10" width="11.42578125" style="563" customWidth="1"/>
    <col min="11" max="11" width="18" style="563" customWidth="1"/>
    <col min="12" max="12" width="25.140625" style="248" bestFit="1" customWidth="1"/>
    <col min="13" max="13" width="7.28515625" style="248" customWidth="1"/>
    <col min="14" max="14" width="18.28515625" style="248" customWidth="1"/>
    <col min="15" max="15" width="20.28515625" style="248" customWidth="1"/>
    <col min="16" max="16" width="33.140625" style="247" customWidth="1"/>
    <col min="17" max="17" width="47" style="247" customWidth="1"/>
    <col min="18" max="18" width="34.85546875" style="247" bestFit="1" customWidth="1"/>
    <col min="19" max="19" width="20.5703125" style="248" customWidth="1"/>
    <col min="20" max="20" width="15.5703125" style="249" bestFit="1" customWidth="1"/>
    <col min="21" max="21" width="15.140625" style="249" bestFit="1" customWidth="1"/>
    <col min="22" max="22" width="16.140625" style="247" bestFit="1" customWidth="1"/>
    <col min="23" max="24" width="9" style="247"/>
    <col min="25" max="25" width="9.140625" style="247" customWidth="1"/>
    <col min="26" max="26" width="9" style="247"/>
    <col min="27" max="27" width="43.5703125" style="247" customWidth="1"/>
    <col min="28" max="28" width="8.5703125" style="247" customWidth="1"/>
    <col min="29" max="29" width="22.42578125" style="247" customWidth="1"/>
    <col min="30" max="30" width="6.85546875" style="247" customWidth="1"/>
    <col min="31" max="31" width="22.28515625" style="247" customWidth="1"/>
    <col min="32" max="32" width="44.5703125" style="247" customWidth="1"/>
    <col min="33" max="16384" width="9" style="247"/>
  </cols>
  <sheetData>
    <row r="1" spans="1:32" customFormat="1" ht="16.5" thickBot="1">
      <c r="A1" s="1145" t="s">
        <v>612</v>
      </c>
      <c r="B1" s="1146"/>
      <c r="C1" s="1146"/>
      <c r="D1" s="1147"/>
      <c r="E1" s="562"/>
      <c r="F1" s="562"/>
      <c r="G1" s="562"/>
      <c r="H1" s="562"/>
      <c r="I1" s="562"/>
      <c r="J1" s="562"/>
      <c r="K1" s="562"/>
    </row>
    <row r="2" spans="1:32" ht="15.75" thickBot="1"/>
    <row r="3" spans="1:32" ht="26.25" thickBot="1">
      <c r="B3" s="550"/>
      <c r="C3" s="550"/>
      <c r="D3" s="550"/>
      <c r="E3" s="550"/>
      <c r="F3" s="550"/>
      <c r="G3" s="550"/>
      <c r="H3" s="550"/>
      <c r="I3" s="550"/>
      <c r="J3" s="550"/>
      <c r="K3" s="550"/>
      <c r="L3" s="250"/>
      <c r="M3" s="251"/>
      <c r="N3" s="247"/>
      <c r="O3" s="247"/>
      <c r="S3" s="247"/>
      <c r="U3" s="247"/>
      <c r="AA3" s="252" t="s">
        <v>229</v>
      </c>
      <c r="AC3" s="253" t="s">
        <v>224</v>
      </c>
      <c r="AE3" s="227" t="s">
        <v>318</v>
      </c>
    </row>
    <row r="4" spans="1:32" ht="36.75" thickBot="1">
      <c r="B4" s="550"/>
      <c r="C4" s="550"/>
      <c r="D4" s="550"/>
      <c r="E4" s="550"/>
      <c r="F4" s="550"/>
      <c r="G4" s="550"/>
      <c r="H4" s="550"/>
      <c r="I4" s="550"/>
      <c r="J4" s="550"/>
      <c r="K4" s="550"/>
      <c r="L4" s="250"/>
      <c r="N4" s="247"/>
      <c r="O4" s="247"/>
      <c r="S4" s="254"/>
      <c r="T4" s="247"/>
      <c r="U4" s="247"/>
      <c r="AA4" s="255" t="s">
        <v>242</v>
      </c>
      <c r="AC4" s="255" t="s">
        <v>243</v>
      </c>
      <c r="AE4" s="229" t="s">
        <v>321</v>
      </c>
    </row>
    <row r="5" spans="1:32" ht="25.5" thickBot="1">
      <c r="B5" s="550"/>
      <c r="C5" s="550"/>
      <c r="D5" s="550"/>
      <c r="E5" s="550"/>
      <c r="F5" s="550"/>
      <c r="G5" s="550"/>
      <c r="H5" s="550"/>
      <c r="I5" s="550"/>
      <c r="J5" s="550"/>
      <c r="K5" s="550"/>
      <c r="L5" s="250"/>
      <c r="N5" s="247"/>
      <c r="O5" s="247"/>
      <c r="S5" s="254"/>
      <c r="U5" s="247"/>
      <c r="AA5" s="255" t="s">
        <v>243</v>
      </c>
    </row>
    <row r="6" spans="1:32" ht="25.5" thickBot="1">
      <c r="B6" s="550"/>
      <c r="C6" s="550"/>
      <c r="D6" s="550"/>
      <c r="E6" s="550"/>
      <c r="F6" s="550"/>
      <c r="G6" s="550"/>
      <c r="H6" s="550"/>
      <c r="I6" s="550"/>
      <c r="J6" s="550"/>
      <c r="K6" s="550"/>
      <c r="L6" s="256"/>
      <c r="N6" s="247"/>
      <c r="O6" s="247"/>
      <c r="R6" s="564" t="s">
        <v>242</v>
      </c>
      <c r="S6" s="254"/>
      <c r="T6" s="247"/>
      <c r="U6" s="247"/>
    </row>
    <row r="7" spans="1:32" ht="36.75" thickBot="1">
      <c r="B7" s="550"/>
      <c r="C7" s="550"/>
      <c r="D7" s="550"/>
      <c r="E7" s="550"/>
      <c r="F7" s="550"/>
      <c r="G7" s="550"/>
      <c r="H7" s="550"/>
      <c r="I7" s="550"/>
      <c r="J7" s="550"/>
      <c r="K7" s="550"/>
      <c r="R7" s="565" t="s">
        <v>243</v>
      </c>
      <c r="AA7" s="253" t="s">
        <v>230</v>
      </c>
      <c r="AC7" s="253" t="s">
        <v>228</v>
      </c>
      <c r="AF7" s="370" t="s">
        <v>323</v>
      </c>
    </row>
    <row r="8" spans="1:32" ht="36.75" thickBot="1">
      <c r="B8" s="550"/>
      <c r="C8" s="550"/>
      <c r="D8" s="550"/>
      <c r="E8" s="550"/>
      <c r="F8" s="550"/>
      <c r="G8" s="550"/>
      <c r="R8" s="566" t="s">
        <v>611</v>
      </c>
      <c r="AA8" s="255" t="s">
        <v>242</v>
      </c>
      <c r="AC8" s="255" t="s">
        <v>243</v>
      </c>
      <c r="AF8" s="247" t="s">
        <v>322</v>
      </c>
    </row>
    <row r="9" spans="1:32" ht="26.25" thickBot="1">
      <c r="P9" s="257"/>
      <c r="Q9" s="258"/>
      <c r="R9" s="258"/>
      <c r="AA9" s="255" t="s">
        <v>243</v>
      </c>
    </row>
    <row r="10" spans="1:32" ht="186" customHeight="1" thickBot="1">
      <c r="A10" s="259" t="s">
        <v>71</v>
      </c>
      <c r="B10" s="1201" t="s">
        <v>326</v>
      </c>
      <c r="C10" s="1202"/>
      <c r="D10" s="1202"/>
      <c r="E10" s="1202"/>
      <c r="F10" s="1202"/>
      <c r="G10" s="1202"/>
      <c r="H10" s="1202"/>
      <c r="I10" s="1202"/>
      <c r="J10" s="1202"/>
      <c r="K10" s="1203"/>
      <c r="L10" s="352" t="s">
        <v>245</v>
      </c>
      <c r="M10" s="567" t="s">
        <v>5</v>
      </c>
      <c r="N10" s="261"/>
      <c r="O10" s="261" t="s">
        <v>336</v>
      </c>
      <c r="P10" s="262" t="s">
        <v>337</v>
      </c>
      <c r="Q10" s="262" t="s">
        <v>338</v>
      </c>
      <c r="R10" s="262" t="s">
        <v>339</v>
      </c>
      <c r="S10" s="260" t="s">
        <v>517</v>
      </c>
      <c r="T10" s="259" t="s">
        <v>268</v>
      </c>
      <c r="U10" s="260" t="s">
        <v>269</v>
      </c>
      <c r="V10" s="259" t="s">
        <v>270</v>
      </c>
      <c r="W10" s="1192" t="s">
        <v>4</v>
      </c>
      <c r="X10" s="1193"/>
      <c r="Y10" s="1194"/>
    </row>
    <row r="11" spans="1:32" ht="56.25" customHeight="1" thickBot="1">
      <c r="A11" s="263"/>
      <c r="B11" s="1198" t="s">
        <v>589</v>
      </c>
      <c r="C11" s="1199"/>
      <c r="D11" s="1199"/>
      <c r="E11" s="1199"/>
      <c r="F11" s="1199"/>
      <c r="G11" s="1199"/>
      <c r="H11" s="1199"/>
      <c r="I11" s="1199"/>
      <c r="J11" s="1199"/>
      <c r="K11" s="1200"/>
      <c r="L11" s="264"/>
      <c r="M11" s="265"/>
      <c r="N11" s="265"/>
      <c r="O11" s="265"/>
      <c r="P11" s="265"/>
      <c r="Q11" s="265"/>
      <c r="R11" s="265"/>
      <c r="S11" s="266"/>
      <c r="T11" s="266"/>
      <c r="U11" s="265"/>
      <c r="V11" s="264"/>
      <c r="W11" s="1195"/>
      <c r="X11" s="1196"/>
      <c r="Y11" s="1197"/>
    </row>
    <row r="12" spans="1:32" ht="29.25" thickBot="1">
      <c r="A12" s="263">
        <v>1</v>
      </c>
      <c r="B12" s="1006" t="s">
        <v>523</v>
      </c>
      <c r="C12" s="1007"/>
      <c r="D12" s="1007"/>
      <c r="E12" s="1007"/>
      <c r="F12" s="1007"/>
      <c r="G12" s="1007"/>
      <c r="H12" s="1007"/>
      <c r="I12" s="1007"/>
      <c r="J12" s="1007"/>
      <c r="K12" s="1008"/>
      <c r="L12" s="21" t="s">
        <v>522</v>
      </c>
      <c r="M12" s="272">
        <v>10</v>
      </c>
      <c r="N12" s="382" t="str">
        <f>'گام دوم '!$K$18</f>
        <v>ارائه‏شده‏کامل‏یاناقص</v>
      </c>
      <c r="O12" s="273" t="str">
        <f>'گام دوم '!K18</f>
        <v>ارائه‏شده‏کامل‏یاناقص</v>
      </c>
      <c r="P12" s="274" t="str">
        <f>'گام سوم و چهارم'!P13</f>
        <v xml:space="preserve">مخاطره‏وجود‏ندارد </v>
      </c>
      <c r="Q12" s="274" t="str">
        <f>'گام سوم و چهارم'!Q12</f>
        <v>اقدام کنترلی وجود داردکافی است</v>
      </c>
      <c r="R12" s="568" t="s">
        <v>588</v>
      </c>
      <c r="S12" s="275">
        <f t="shared" ref="S12:S17" si="0">IF((OR(O12="ارائه‏شده‏کامل‏یاناقص", O12="ارائه‏نشده")), M12,0)</f>
        <v>10</v>
      </c>
      <c r="T12" s="272"/>
      <c r="U12" s="272"/>
      <c r="V12" s="272"/>
      <c r="W12" s="1174"/>
      <c r="X12" s="1175"/>
      <c r="Y12" s="1176"/>
    </row>
    <row r="13" spans="1:32" ht="29.25" thickBot="1">
      <c r="A13" s="263">
        <v>2</v>
      </c>
      <c r="B13" s="1006" t="s">
        <v>564</v>
      </c>
      <c r="C13" s="1007"/>
      <c r="D13" s="1007"/>
      <c r="E13" s="1007"/>
      <c r="F13" s="1007"/>
      <c r="G13" s="1007"/>
      <c r="H13" s="1007"/>
      <c r="I13" s="1007"/>
      <c r="J13" s="1007"/>
      <c r="K13" s="1008"/>
      <c r="L13" s="21" t="s">
        <v>522</v>
      </c>
      <c r="M13" s="272">
        <v>10</v>
      </c>
      <c r="N13" s="382" t="str">
        <f>'گام دوم '!$K$18</f>
        <v>ارائه‏شده‏کامل‏یاناقص</v>
      </c>
      <c r="O13" s="273" t="str">
        <f>'گام دوم '!K18</f>
        <v>ارائه‏شده‏کامل‏یاناقص</v>
      </c>
      <c r="P13" s="274" t="str">
        <f>'گام سوم و چهارم'!P14</f>
        <v xml:space="preserve">مخاطره‏وجود‏ندارد </v>
      </c>
      <c r="Q13" s="274" t="str">
        <f>'گام سوم و چهارم'!Q13</f>
        <v>اقدام کنترلی وجود داردکافی است</v>
      </c>
      <c r="R13" s="568" t="s">
        <v>588</v>
      </c>
      <c r="S13" s="275">
        <f t="shared" si="0"/>
        <v>10</v>
      </c>
      <c r="T13" s="272"/>
      <c r="U13" s="272"/>
      <c r="V13" s="272"/>
      <c r="W13" s="1168"/>
      <c r="X13" s="1169"/>
      <c r="Y13" s="1170"/>
    </row>
    <row r="14" spans="1:32" ht="29.25" thickBot="1">
      <c r="A14" s="263">
        <v>3</v>
      </c>
      <c r="B14" s="1006" t="s">
        <v>524</v>
      </c>
      <c r="C14" s="1007"/>
      <c r="D14" s="1007"/>
      <c r="E14" s="1007"/>
      <c r="F14" s="1007"/>
      <c r="G14" s="1007"/>
      <c r="H14" s="1007"/>
      <c r="I14" s="1007"/>
      <c r="J14" s="1007"/>
      <c r="K14" s="1008"/>
      <c r="L14" s="21" t="s">
        <v>522</v>
      </c>
      <c r="M14" s="272">
        <v>10</v>
      </c>
      <c r="N14" s="382" t="str">
        <f>'گام دوم '!$K$18</f>
        <v>ارائه‏شده‏کامل‏یاناقص</v>
      </c>
      <c r="O14" s="273" t="str">
        <f>'گام دوم '!K18</f>
        <v>ارائه‏شده‏کامل‏یاناقص</v>
      </c>
      <c r="P14" s="274" t="str">
        <f>'گام سوم و چهارم'!P15</f>
        <v xml:space="preserve">مخاطره‏وجود‏ندارد </v>
      </c>
      <c r="Q14" s="274" t="str">
        <f>'گام سوم و چهارم'!Q14</f>
        <v>اقدام کنترلی وجود داردکافی است</v>
      </c>
      <c r="R14" s="568" t="s">
        <v>588</v>
      </c>
      <c r="S14" s="275">
        <f t="shared" si="0"/>
        <v>10</v>
      </c>
      <c r="T14" s="272"/>
      <c r="U14" s="272"/>
      <c r="V14" s="272"/>
      <c r="W14" s="1168"/>
      <c r="X14" s="1169"/>
      <c r="Y14" s="1170"/>
    </row>
    <row r="15" spans="1:32" ht="29.25" thickBot="1">
      <c r="A15" s="263">
        <v>4</v>
      </c>
      <c r="B15" s="1006" t="s">
        <v>525</v>
      </c>
      <c r="C15" s="1007"/>
      <c r="D15" s="1007"/>
      <c r="E15" s="1007"/>
      <c r="F15" s="1007"/>
      <c r="G15" s="1007"/>
      <c r="H15" s="1007"/>
      <c r="I15" s="1007"/>
      <c r="J15" s="1007"/>
      <c r="K15" s="1008"/>
      <c r="L15" s="21" t="s">
        <v>522</v>
      </c>
      <c r="M15" s="272">
        <v>10</v>
      </c>
      <c r="N15" s="382" t="str">
        <f>'گام دوم '!$K$21</f>
        <v>ارائه‏شده‏کامل‏یاناقص</v>
      </c>
      <c r="O15" s="273" t="str">
        <f>'گام دوم '!K21</f>
        <v>ارائه‏شده‏کامل‏یاناقص</v>
      </c>
      <c r="P15" s="274" t="str">
        <f>'گام سوم و چهارم'!P16</f>
        <v xml:space="preserve">مخاطره‏وجود‏ندارد </v>
      </c>
      <c r="Q15" s="274" t="str">
        <f>'گام سوم و چهارم'!Q15</f>
        <v>اقدام کنترلی وجود داردکافی است</v>
      </c>
      <c r="R15" s="568" t="s">
        <v>588</v>
      </c>
      <c r="S15" s="275">
        <f t="shared" si="0"/>
        <v>10</v>
      </c>
      <c r="T15" s="272"/>
      <c r="U15" s="272"/>
      <c r="V15" s="272"/>
      <c r="W15" s="1168"/>
      <c r="X15" s="1169"/>
      <c r="Y15" s="1170"/>
    </row>
    <row r="16" spans="1:32" ht="29.25" thickBot="1">
      <c r="A16" s="263">
        <v>5</v>
      </c>
      <c r="B16" s="1006" t="s">
        <v>526</v>
      </c>
      <c r="C16" s="1007"/>
      <c r="D16" s="1007"/>
      <c r="E16" s="1007"/>
      <c r="F16" s="1007"/>
      <c r="G16" s="1007"/>
      <c r="H16" s="1007"/>
      <c r="I16" s="1007"/>
      <c r="J16" s="1007"/>
      <c r="K16" s="1008"/>
      <c r="L16" s="21" t="s">
        <v>522</v>
      </c>
      <c r="M16" s="272">
        <v>10</v>
      </c>
      <c r="N16" s="382" t="str">
        <f>'گام دوم '!$K$18</f>
        <v>ارائه‏شده‏کامل‏یاناقص</v>
      </c>
      <c r="O16" s="273" t="str">
        <f>'گام دوم '!K18</f>
        <v>ارائه‏شده‏کامل‏یاناقص</v>
      </c>
      <c r="P16" s="274" t="str">
        <f>'گام سوم و چهارم'!P17</f>
        <v xml:space="preserve">مخاطره‏وجود‏ندارد </v>
      </c>
      <c r="Q16" s="274" t="str">
        <f>'گام سوم و چهارم'!Q16</f>
        <v>اقدام کنترلی وجود داردکافی است</v>
      </c>
      <c r="R16" s="568" t="s">
        <v>588</v>
      </c>
      <c r="S16" s="275">
        <f t="shared" si="0"/>
        <v>10</v>
      </c>
      <c r="T16" s="272"/>
      <c r="U16" s="272"/>
      <c r="V16" s="272"/>
      <c r="W16" s="1207"/>
      <c r="X16" s="1208"/>
      <c r="Y16" s="1209"/>
    </row>
    <row r="17" spans="1:25" ht="29.25" thickBot="1">
      <c r="A17" s="263">
        <v>6</v>
      </c>
      <c r="B17" s="1006" t="s">
        <v>527</v>
      </c>
      <c r="C17" s="1007"/>
      <c r="D17" s="1007"/>
      <c r="E17" s="1007"/>
      <c r="F17" s="1007"/>
      <c r="G17" s="1007"/>
      <c r="H17" s="1007"/>
      <c r="I17" s="1007"/>
      <c r="J17" s="1007"/>
      <c r="K17" s="1008"/>
      <c r="L17" s="21" t="s">
        <v>522</v>
      </c>
      <c r="M17" s="272">
        <v>10</v>
      </c>
      <c r="N17" s="382" t="str">
        <f>'گام دوم '!$K$19</f>
        <v>ارائه‏شده‏کامل‏یاناقص</v>
      </c>
      <c r="O17" s="273" t="str">
        <f>'گام دوم '!K19</f>
        <v>ارائه‏شده‏کامل‏یاناقص</v>
      </c>
      <c r="P17" s="274" t="str">
        <f>'گام سوم و چهارم'!P19</f>
        <v xml:space="preserve">مخاطره‏وجود‏ندارد </v>
      </c>
      <c r="Q17" s="274" t="str">
        <f>'گام سوم و چهارم'!Q17</f>
        <v>اقدام کنترلی وجود داردکافی است</v>
      </c>
      <c r="R17" s="568" t="s">
        <v>588</v>
      </c>
      <c r="S17" s="275">
        <f t="shared" si="0"/>
        <v>10</v>
      </c>
      <c r="T17" s="272"/>
      <c r="U17" s="272"/>
      <c r="V17" s="272"/>
      <c r="W17" s="1174"/>
      <c r="X17" s="1175"/>
      <c r="Y17" s="1176"/>
    </row>
    <row r="18" spans="1:25" ht="24.75" thickBot="1">
      <c r="A18" s="267"/>
      <c r="B18" s="1177" t="s">
        <v>600</v>
      </c>
      <c r="C18" s="1178"/>
      <c r="D18" s="1178"/>
      <c r="E18" s="1178"/>
      <c r="F18" s="1178"/>
      <c r="G18" s="1178"/>
      <c r="H18" s="1178"/>
      <c r="I18" s="1178"/>
      <c r="J18" s="1178"/>
      <c r="K18" s="1179"/>
      <c r="L18" s="267"/>
      <c r="M18" s="268"/>
      <c r="N18" s="268"/>
      <c r="O18" s="268"/>
      <c r="P18" s="268"/>
      <c r="Q18" s="268"/>
      <c r="R18" s="268"/>
      <c r="S18" s="269"/>
      <c r="T18" s="269"/>
      <c r="U18" s="268"/>
      <c r="V18" s="267"/>
      <c r="W18" s="267"/>
      <c r="X18" s="268"/>
      <c r="Y18" s="270"/>
    </row>
    <row r="19" spans="1:25" ht="29.25" thickBot="1">
      <c r="A19" s="263">
        <v>7</v>
      </c>
      <c r="B19" s="1171" t="s">
        <v>17</v>
      </c>
      <c r="C19" s="1172"/>
      <c r="D19" s="1172"/>
      <c r="E19" s="1172"/>
      <c r="F19" s="1172"/>
      <c r="G19" s="1172"/>
      <c r="H19" s="1172"/>
      <c r="I19" s="1172"/>
      <c r="J19" s="1172"/>
      <c r="K19" s="1173"/>
      <c r="L19" s="271" t="s">
        <v>478</v>
      </c>
      <c r="M19" s="272">
        <v>10</v>
      </c>
      <c r="N19" s="382" t="str">
        <f>'گام دوم '!$K$49</f>
        <v>ارائه‏شده‏کامل‏یاناقص</v>
      </c>
      <c r="O19" s="273" t="str">
        <f>'گام دوم '!K49</f>
        <v>ارائه‏شده‏کامل‏یاناقص</v>
      </c>
      <c r="P19" s="274" t="str">
        <f>'گام سوم و چهارم'!P19</f>
        <v xml:space="preserve">مخاطره‏وجود‏ندارد </v>
      </c>
      <c r="Q19" s="274" t="str">
        <f>'گام سوم و چهارم'!Q19</f>
        <v>اقدام کنترلی وجود داردکافی نیست</v>
      </c>
      <c r="R19" s="568" t="s">
        <v>588</v>
      </c>
      <c r="S19" s="275">
        <f>IF((OR(O19="ارائه‏شده‏کامل‏یاناقص", O19="ارائه‏نشده")), M19,0)</f>
        <v>10</v>
      </c>
      <c r="T19" s="272"/>
      <c r="U19" s="272"/>
      <c r="V19" s="272"/>
      <c r="W19" s="1174"/>
      <c r="X19" s="1175"/>
      <c r="Y19" s="1176"/>
    </row>
    <row r="20" spans="1:25" ht="29.25" thickBot="1">
      <c r="A20" s="263">
        <v>8</v>
      </c>
      <c r="B20" s="1180" t="s">
        <v>18</v>
      </c>
      <c r="C20" s="1181"/>
      <c r="D20" s="1181"/>
      <c r="E20" s="1181"/>
      <c r="F20" s="1181"/>
      <c r="G20" s="1181"/>
      <c r="H20" s="1181"/>
      <c r="I20" s="1181"/>
      <c r="J20" s="1181"/>
      <c r="K20" s="1182"/>
      <c r="L20" s="271" t="s">
        <v>478</v>
      </c>
      <c r="M20" s="272">
        <v>10</v>
      </c>
      <c r="N20" s="382" t="str">
        <f>'گام دوم '!$K$50</f>
        <v>ارائه‏شده‏کامل‏یاناقص</v>
      </c>
      <c r="O20" s="273" t="str">
        <f>'گام دوم '!K50</f>
        <v>ارائه‏شده‏کامل‏یاناقص</v>
      </c>
      <c r="P20" s="274" t="str">
        <f>'گام سوم و چهارم'!P20</f>
        <v xml:space="preserve">مخاطره‏وجود‏ندارد </v>
      </c>
      <c r="Q20" s="274" t="str">
        <f>'گام سوم و چهارم'!Q20</f>
        <v>اقدام کنترلی وجود داردکافی نیست</v>
      </c>
      <c r="R20" s="568" t="s">
        <v>588</v>
      </c>
      <c r="S20" s="275">
        <f>IF(N20="درمحیطوجودندارد",0,IF(OR(O20="ارائه‏شده‏کامل‏یاناقص",O20="ارائه‏نشده"),M20,0))</f>
        <v>10</v>
      </c>
      <c r="T20" s="272"/>
      <c r="U20" s="272"/>
      <c r="V20" s="272"/>
      <c r="W20" s="1168"/>
      <c r="X20" s="1169"/>
      <c r="Y20" s="1170"/>
    </row>
    <row r="21" spans="1:25" ht="29.25" thickBot="1">
      <c r="A21" s="263">
        <v>9</v>
      </c>
      <c r="B21" s="1180" t="s">
        <v>19</v>
      </c>
      <c r="C21" s="1181"/>
      <c r="D21" s="1181"/>
      <c r="E21" s="1181"/>
      <c r="F21" s="1181"/>
      <c r="G21" s="1181"/>
      <c r="H21" s="1181"/>
      <c r="I21" s="1181"/>
      <c r="J21" s="1181"/>
      <c r="K21" s="1182"/>
      <c r="L21" s="271" t="s">
        <v>478</v>
      </c>
      <c r="M21" s="272">
        <v>10</v>
      </c>
      <c r="N21" s="382" t="str">
        <f>'گام دوم '!$K$51</f>
        <v>ارائه‏شده‏کامل‏یاناقص</v>
      </c>
      <c r="O21" s="273" t="str">
        <f>'گام دوم '!K51</f>
        <v>ارائه‏شده‏کامل‏یاناقص</v>
      </c>
      <c r="P21" s="274" t="str">
        <f>'گام سوم و چهارم'!P21</f>
        <v xml:space="preserve">مخاطره‏وجود‏ندارد </v>
      </c>
      <c r="Q21" s="274" t="str">
        <f>'گام سوم و چهارم'!Q21</f>
        <v>اقدام کنترلی وجود داردکافی نیست</v>
      </c>
      <c r="R21" s="568" t="s">
        <v>588</v>
      </c>
      <c r="S21" s="275">
        <f t="shared" ref="S21:S23" si="1">IF(N21="درمحیطوجودندارد",0,IF(OR(O21="ارائه‏شده‏کامل‏یاناقص",O21="ارائه‏نشده"),M21,0))</f>
        <v>10</v>
      </c>
      <c r="T21" s="272"/>
      <c r="U21" s="272"/>
      <c r="V21" s="272"/>
      <c r="W21" s="1168"/>
      <c r="X21" s="1169"/>
      <c r="Y21" s="1170"/>
    </row>
    <row r="22" spans="1:25" ht="29.25" thickBot="1">
      <c r="A22" s="263">
        <v>10</v>
      </c>
      <c r="B22" s="1204" t="s">
        <v>20</v>
      </c>
      <c r="C22" s="1205"/>
      <c r="D22" s="1205"/>
      <c r="E22" s="1205"/>
      <c r="F22" s="1205"/>
      <c r="G22" s="1205"/>
      <c r="H22" s="1205"/>
      <c r="I22" s="1205"/>
      <c r="J22" s="1205"/>
      <c r="K22" s="1206"/>
      <c r="L22" s="271" t="s">
        <v>478</v>
      </c>
      <c r="M22" s="272">
        <v>10</v>
      </c>
      <c r="N22" s="382" t="str">
        <f>'گام دوم '!$K$52</f>
        <v>ارائه‏شده‏کامل‏یاناقص</v>
      </c>
      <c r="O22" s="273" t="str">
        <f>'گام دوم '!K52</f>
        <v>ارائه‏شده‏کامل‏یاناقص</v>
      </c>
      <c r="P22" s="274" t="str">
        <f>'گام سوم و چهارم'!P22</f>
        <v xml:space="preserve">مخاطره‏وجود‏ندارد </v>
      </c>
      <c r="Q22" s="274" t="str">
        <f>'گام سوم و چهارم'!Q22</f>
        <v>اقدام کنترلی وجود داردکافی نیست</v>
      </c>
      <c r="R22" s="568" t="s">
        <v>588</v>
      </c>
      <c r="S22" s="275">
        <f t="shared" si="1"/>
        <v>10</v>
      </c>
      <c r="T22" s="272"/>
      <c r="U22" s="272"/>
      <c r="V22" s="272"/>
      <c r="W22" s="1168"/>
      <c r="X22" s="1169"/>
      <c r="Y22" s="1170"/>
    </row>
    <row r="23" spans="1:25" ht="29.25" thickBot="1">
      <c r="A23" s="263">
        <v>11</v>
      </c>
      <c r="B23" s="1183" t="s">
        <v>118</v>
      </c>
      <c r="C23" s="1184"/>
      <c r="D23" s="1184"/>
      <c r="E23" s="1184"/>
      <c r="F23" s="1184"/>
      <c r="G23" s="1184"/>
      <c r="H23" s="1184"/>
      <c r="I23" s="1184"/>
      <c r="J23" s="1184"/>
      <c r="K23" s="1185"/>
      <c r="L23" s="271" t="s">
        <v>478</v>
      </c>
      <c r="M23" s="272">
        <v>10</v>
      </c>
      <c r="N23" s="382" t="str">
        <f>'گام دوم '!$K$53</f>
        <v>ارائه‏نشده</v>
      </c>
      <c r="O23" s="273" t="str">
        <f>'گام دوم '!K53</f>
        <v>ارائه‏نشده</v>
      </c>
      <c r="P23" s="274" t="str">
        <f>'گام سوم و چهارم'!P23</f>
        <v>وجود‏مخاطره‏بررسی‏نشده</v>
      </c>
      <c r="Q23" s="274" t="str">
        <f>'گام سوم و چهارم'!Q23</f>
        <v>اقدام کنترلی وجود داردکافی نیست</v>
      </c>
      <c r="R23" s="568" t="s">
        <v>588</v>
      </c>
      <c r="S23" s="275">
        <f t="shared" si="1"/>
        <v>10</v>
      </c>
      <c r="T23" s="272"/>
      <c r="U23" s="272"/>
      <c r="V23" s="272"/>
      <c r="W23" s="1207"/>
      <c r="X23" s="1208"/>
      <c r="Y23" s="1209"/>
    </row>
    <row r="24" spans="1:25" ht="24.75" thickBot="1">
      <c r="A24" s="267"/>
      <c r="B24" s="1177" t="s">
        <v>601</v>
      </c>
      <c r="C24" s="1178"/>
      <c r="D24" s="1178"/>
      <c r="E24" s="1178"/>
      <c r="F24" s="1178"/>
      <c r="G24" s="1178"/>
      <c r="H24" s="1178"/>
      <c r="I24" s="1178"/>
      <c r="J24" s="1178"/>
      <c r="K24" s="1179"/>
      <c r="L24" s="267"/>
      <c r="M24" s="268"/>
      <c r="N24" s="268"/>
      <c r="O24" s="268"/>
      <c r="P24" s="268"/>
      <c r="Q24" s="268"/>
      <c r="R24" s="268"/>
      <c r="S24" s="269"/>
      <c r="T24" s="269"/>
      <c r="U24" s="268"/>
      <c r="V24" s="267"/>
      <c r="W24" s="267"/>
      <c r="X24" s="268"/>
      <c r="Y24" s="270"/>
    </row>
    <row r="25" spans="1:25" ht="29.25" thickBot="1">
      <c r="A25" s="263">
        <v>12</v>
      </c>
      <c r="B25" s="1171" t="s">
        <v>21</v>
      </c>
      <c r="C25" s="1172"/>
      <c r="D25" s="1172"/>
      <c r="E25" s="1172"/>
      <c r="F25" s="1172"/>
      <c r="G25" s="1172"/>
      <c r="H25" s="1172"/>
      <c r="I25" s="1172"/>
      <c r="J25" s="1172"/>
      <c r="K25" s="1173"/>
      <c r="L25" s="271" t="s">
        <v>350</v>
      </c>
      <c r="M25" s="272">
        <v>10</v>
      </c>
      <c r="N25" s="382" t="str">
        <f>'گام دوم '!$K$55</f>
        <v>ارائه‏شده‏کامل‏یاناقص</v>
      </c>
      <c r="O25" s="273" t="str">
        <f>'گام دوم '!K55</f>
        <v>ارائه‏شده‏کامل‏یاناقص</v>
      </c>
      <c r="P25" s="274" t="str">
        <f>'گام سوم و چهارم'!P25</f>
        <v xml:space="preserve">مخاطره‏وجود‏ندارد </v>
      </c>
      <c r="Q25" s="274" t="str">
        <f>'گام سوم و چهارم'!Q25</f>
        <v>اقدام کنترلی نیاز ندارد</v>
      </c>
      <c r="R25" s="568" t="s">
        <v>588</v>
      </c>
      <c r="S25" s="275">
        <f t="shared" ref="S25:S33" si="2">IF(N25="درمحیطوجودندارد",0,IF(OR(O25="ارائه‏شده‏کامل‏یاناقص",O25="ارائه‏نشده"),M25,0))</f>
        <v>10</v>
      </c>
      <c r="T25" s="272"/>
      <c r="U25" s="272"/>
      <c r="V25" s="272"/>
      <c r="W25" s="1174"/>
      <c r="X25" s="1175"/>
      <c r="Y25" s="1176"/>
    </row>
    <row r="26" spans="1:25" ht="29.25" thickBot="1">
      <c r="A26" s="263">
        <v>13</v>
      </c>
      <c r="B26" s="1180" t="s">
        <v>22</v>
      </c>
      <c r="C26" s="1181"/>
      <c r="D26" s="1181"/>
      <c r="E26" s="1181"/>
      <c r="F26" s="1181"/>
      <c r="G26" s="1181"/>
      <c r="H26" s="1181"/>
      <c r="I26" s="1181"/>
      <c r="J26" s="1181"/>
      <c r="K26" s="1182"/>
      <c r="L26" s="271" t="s">
        <v>350</v>
      </c>
      <c r="M26" s="272">
        <v>10</v>
      </c>
      <c r="N26" s="382" t="str">
        <f>'گام دوم '!$K$56</f>
        <v>ارائه‏شده‏کامل‏یاناقص</v>
      </c>
      <c r="O26" s="273" t="str">
        <f>'گام دوم '!K56</f>
        <v>ارائه‏شده‏کامل‏یاناقص</v>
      </c>
      <c r="P26" s="274" t="str">
        <f>'گام سوم و چهارم'!P26</f>
        <v xml:space="preserve">مخاطره‏وجود‏ندارد </v>
      </c>
      <c r="Q26" s="274" t="str">
        <f>'گام سوم و چهارم'!Q26</f>
        <v>اقدام کنترلی نیاز ندارد</v>
      </c>
      <c r="R26" s="568" t="s">
        <v>588</v>
      </c>
      <c r="S26" s="275">
        <f t="shared" si="2"/>
        <v>10</v>
      </c>
      <c r="T26" s="272"/>
      <c r="U26" s="272"/>
      <c r="V26" s="272"/>
      <c r="W26" s="1168"/>
      <c r="X26" s="1169"/>
      <c r="Y26" s="1170"/>
    </row>
    <row r="27" spans="1:25" ht="29.25" thickBot="1">
      <c r="A27" s="263">
        <v>14</v>
      </c>
      <c r="B27" s="1180" t="s">
        <v>466</v>
      </c>
      <c r="C27" s="1181"/>
      <c r="D27" s="1181"/>
      <c r="E27" s="1181"/>
      <c r="F27" s="1181"/>
      <c r="G27" s="1181"/>
      <c r="H27" s="1181"/>
      <c r="I27" s="1181"/>
      <c r="J27" s="1181"/>
      <c r="K27" s="1182"/>
      <c r="L27" s="271" t="s">
        <v>350</v>
      </c>
      <c r="M27" s="272">
        <v>10</v>
      </c>
      <c r="N27" s="382" t="str">
        <f>'گام دوم '!$K$57</f>
        <v>ارائه‏شده‏کامل‏یاناقص</v>
      </c>
      <c r="O27" s="273" t="str">
        <f>'گام دوم '!K57</f>
        <v>ارائه‏شده‏کامل‏یاناقص</v>
      </c>
      <c r="P27" s="274" t="str">
        <f>'گام سوم و چهارم'!P27</f>
        <v xml:space="preserve">مخاطره‏وجود‏ندارد </v>
      </c>
      <c r="Q27" s="274" t="str">
        <f>'گام سوم و چهارم'!Q27</f>
        <v>اقدام کنترلی نیاز ندارد</v>
      </c>
      <c r="R27" s="568" t="s">
        <v>588</v>
      </c>
      <c r="S27" s="275">
        <f t="shared" si="2"/>
        <v>10</v>
      </c>
      <c r="T27" s="272"/>
      <c r="U27" s="272"/>
      <c r="V27" s="272"/>
      <c r="W27" s="1168"/>
      <c r="X27" s="1169"/>
      <c r="Y27" s="1170"/>
    </row>
    <row r="28" spans="1:25" ht="29.25" thickBot="1">
      <c r="A28" s="263">
        <v>15</v>
      </c>
      <c r="B28" s="1180" t="s">
        <v>529</v>
      </c>
      <c r="C28" s="1181"/>
      <c r="D28" s="1181"/>
      <c r="E28" s="1181"/>
      <c r="F28" s="1181"/>
      <c r="G28" s="1181"/>
      <c r="H28" s="1181"/>
      <c r="I28" s="1181"/>
      <c r="J28" s="1181"/>
      <c r="K28" s="1182"/>
      <c r="L28" s="271" t="s">
        <v>350</v>
      </c>
      <c r="M28" s="272">
        <v>11</v>
      </c>
      <c r="N28" s="382" t="str">
        <f>'گام دوم '!$K$58</f>
        <v>ارائه‏شده‏کامل‏یاناقص</v>
      </c>
      <c r="O28" s="273" t="str">
        <f>'گام دوم '!K58</f>
        <v>ارائه‏شده‏کامل‏یاناقص</v>
      </c>
      <c r="P28" s="274" t="str">
        <f>'گام سوم و چهارم'!P28</f>
        <v xml:space="preserve">مخاطره‏وجود‏ندارد </v>
      </c>
      <c r="Q28" s="274" t="str">
        <f>'گام سوم و چهارم'!Q28</f>
        <v>اقدام کنترلی نیاز ندارد</v>
      </c>
      <c r="R28" s="568" t="s">
        <v>588</v>
      </c>
      <c r="S28" s="275"/>
      <c r="T28" s="272"/>
      <c r="U28" s="272"/>
      <c r="V28" s="272"/>
      <c r="W28" s="1168"/>
      <c r="X28" s="1169"/>
      <c r="Y28" s="1170"/>
    </row>
    <row r="29" spans="1:25" ht="29.25" thickBot="1">
      <c r="A29" s="263">
        <v>16</v>
      </c>
      <c r="B29" s="1180" t="s">
        <v>23</v>
      </c>
      <c r="C29" s="1181"/>
      <c r="D29" s="1181"/>
      <c r="E29" s="1181"/>
      <c r="F29" s="1181"/>
      <c r="G29" s="1181"/>
      <c r="H29" s="1181"/>
      <c r="I29" s="1181"/>
      <c r="J29" s="1181"/>
      <c r="K29" s="1182"/>
      <c r="L29" s="271" t="s">
        <v>350</v>
      </c>
      <c r="M29" s="272">
        <v>10</v>
      </c>
      <c r="N29" s="382" t="str">
        <f>'گام دوم '!$K$59</f>
        <v>ارائه‏شده‏کامل‏یاناقص</v>
      </c>
      <c r="O29" s="273" t="str">
        <f>'گام دوم '!K59</f>
        <v>ارائه‏شده‏کامل‏یاناقص</v>
      </c>
      <c r="P29" s="274" t="str">
        <f>'گام سوم و چهارم'!P29</f>
        <v xml:space="preserve">مخاطره‏وجود‏ندارد </v>
      </c>
      <c r="Q29" s="274" t="str">
        <f>'گام سوم و چهارم'!Q29</f>
        <v>اقدام کنترلی نیاز ندارد</v>
      </c>
      <c r="R29" s="568" t="s">
        <v>588</v>
      </c>
      <c r="S29" s="275">
        <f t="shared" si="2"/>
        <v>10</v>
      </c>
      <c r="T29" s="272"/>
      <c r="U29" s="272"/>
      <c r="V29" s="272"/>
      <c r="W29" s="1168"/>
      <c r="X29" s="1169"/>
      <c r="Y29" s="1170"/>
    </row>
    <row r="30" spans="1:25" ht="29.25" thickBot="1">
      <c r="A30" s="263">
        <v>17</v>
      </c>
      <c r="B30" s="1180" t="s">
        <v>24</v>
      </c>
      <c r="C30" s="1181"/>
      <c r="D30" s="1181"/>
      <c r="E30" s="1181"/>
      <c r="F30" s="1181"/>
      <c r="G30" s="1181"/>
      <c r="H30" s="1181"/>
      <c r="I30" s="1181"/>
      <c r="J30" s="1181"/>
      <c r="K30" s="1182"/>
      <c r="L30" s="271" t="s">
        <v>350</v>
      </c>
      <c r="M30" s="272">
        <v>10</v>
      </c>
      <c r="N30" s="382" t="str">
        <f>'گام دوم '!$K$60</f>
        <v>ارائه‏شده‏کامل‏یاناقص</v>
      </c>
      <c r="O30" s="273" t="str">
        <f>'گام دوم '!K60</f>
        <v>ارائه‏شده‏کامل‏یاناقص</v>
      </c>
      <c r="P30" s="274" t="str">
        <f>'گام سوم و چهارم'!P30</f>
        <v xml:space="preserve">مخاطره‏وجود‏ندارد </v>
      </c>
      <c r="Q30" s="274" t="str">
        <f>'گام سوم و چهارم'!Q30</f>
        <v>اقدام کنترلی نیاز ندارد</v>
      </c>
      <c r="R30" s="568" t="s">
        <v>588</v>
      </c>
      <c r="S30" s="275">
        <f t="shared" si="2"/>
        <v>10</v>
      </c>
      <c r="T30" s="272"/>
      <c r="U30" s="272"/>
      <c r="V30" s="272"/>
      <c r="W30" s="1168"/>
      <c r="X30" s="1169"/>
      <c r="Y30" s="1170"/>
    </row>
    <row r="31" spans="1:25" ht="29.25" thickBot="1">
      <c r="A31" s="263">
        <v>18</v>
      </c>
      <c r="B31" s="1210" t="s">
        <v>25</v>
      </c>
      <c r="C31" s="1211"/>
      <c r="D31" s="1211"/>
      <c r="E31" s="1211"/>
      <c r="F31" s="1211"/>
      <c r="G31" s="1211"/>
      <c r="H31" s="1211"/>
      <c r="I31" s="1211"/>
      <c r="J31" s="1211"/>
      <c r="K31" s="1212"/>
      <c r="L31" s="271" t="s">
        <v>246</v>
      </c>
      <c r="M31" s="272">
        <v>10</v>
      </c>
      <c r="N31" s="382" t="str">
        <f>'گام دوم '!$K$61</f>
        <v>ارائه‏شده‏کامل‏یاناقص</v>
      </c>
      <c r="O31" s="273" t="str">
        <f>'گام دوم '!K61</f>
        <v>ارائه‏شده‏کامل‏یاناقص</v>
      </c>
      <c r="P31" s="274" t="str">
        <f>'گام سوم و چهارم'!P31</f>
        <v xml:space="preserve">مخاطره‏وجود‏ندارد </v>
      </c>
      <c r="Q31" s="274" t="str">
        <f>'گام سوم و چهارم'!Q31</f>
        <v>اقدام کنترلی نیاز ندارد</v>
      </c>
      <c r="R31" s="568" t="s">
        <v>588</v>
      </c>
      <c r="S31" s="275">
        <f t="shared" si="2"/>
        <v>10</v>
      </c>
      <c r="T31" s="272"/>
      <c r="U31" s="272"/>
      <c r="V31" s="272"/>
      <c r="W31" s="1168"/>
      <c r="X31" s="1169"/>
      <c r="Y31" s="1170"/>
    </row>
    <row r="32" spans="1:25" ht="29.25" thickBot="1">
      <c r="A32" s="263">
        <v>19</v>
      </c>
      <c r="B32" s="1180" t="s">
        <v>135</v>
      </c>
      <c r="C32" s="1181"/>
      <c r="D32" s="1181"/>
      <c r="E32" s="1181"/>
      <c r="F32" s="1181"/>
      <c r="G32" s="1181"/>
      <c r="H32" s="1181"/>
      <c r="I32" s="1181"/>
      <c r="J32" s="1181"/>
      <c r="K32" s="1182"/>
      <c r="L32" s="271" t="s">
        <v>350</v>
      </c>
      <c r="M32" s="272">
        <v>10</v>
      </c>
      <c r="N32" s="382" t="str">
        <f>'گام دوم '!$K$62</f>
        <v>ارائه‏شده‏کامل‏یاناقص</v>
      </c>
      <c r="O32" s="273" t="str">
        <f>'گام دوم '!K62</f>
        <v>ارائه‏شده‏کامل‏یاناقص</v>
      </c>
      <c r="P32" s="274" t="str">
        <f>'گام سوم و چهارم'!P32</f>
        <v xml:space="preserve">مخاطره‏وجود‏ندارد </v>
      </c>
      <c r="Q32" s="274" t="str">
        <f>'گام سوم و چهارم'!Q32</f>
        <v>اقدام کنترلی نیاز ندارد</v>
      </c>
      <c r="R32" s="568" t="s">
        <v>588</v>
      </c>
      <c r="S32" s="275">
        <f t="shared" si="2"/>
        <v>10</v>
      </c>
      <c r="T32" s="272"/>
      <c r="U32" s="272"/>
      <c r="V32" s="272"/>
      <c r="W32" s="1168"/>
      <c r="X32" s="1169"/>
      <c r="Y32" s="1170"/>
    </row>
    <row r="33" spans="1:25" ht="29.25" thickBot="1">
      <c r="A33" s="263">
        <v>20</v>
      </c>
      <c r="B33" s="1183" t="s">
        <v>119</v>
      </c>
      <c r="C33" s="1184"/>
      <c r="D33" s="1184"/>
      <c r="E33" s="1184"/>
      <c r="F33" s="1184"/>
      <c r="G33" s="1184"/>
      <c r="H33" s="1184"/>
      <c r="I33" s="1184"/>
      <c r="J33" s="1184"/>
      <c r="K33" s="1185"/>
      <c r="L33" s="271" t="s">
        <v>478</v>
      </c>
      <c r="M33" s="272">
        <v>10</v>
      </c>
      <c r="N33" s="382" t="str">
        <f>'گام دوم '!$K$63</f>
        <v>ارائه‏شده‏کامل‏یاناقص</v>
      </c>
      <c r="O33" s="273" t="str">
        <f>'گام دوم '!K63</f>
        <v>ارائه‏شده‏کامل‏یاناقص</v>
      </c>
      <c r="P33" s="274" t="str">
        <f>'گام سوم و چهارم'!P33</f>
        <v xml:space="preserve">مخاطره‏وجود‏ندارد </v>
      </c>
      <c r="Q33" s="274" t="str">
        <f>'گام سوم و چهارم'!Q33</f>
        <v>اقدام کنترلی نیاز ندارد</v>
      </c>
      <c r="R33" s="568" t="s">
        <v>588</v>
      </c>
      <c r="S33" s="275">
        <f t="shared" si="2"/>
        <v>10</v>
      </c>
      <c r="T33" s="272"/>
      <c r="U33" s="272"/>
      <c r="V33" s="272"/>
      <c r="W33" s="1186"/>
      <c r="X33" s="1187"/>
      <c r="Y33" s="1188"/>
    </row>
    <row r="34" spans="1:25" ht="24.75" thickBot="1">
      <c r="A34" s="267"/>
      <c r="B34" s="1177" t="s">
        <v>602</v>
      </c>
      <c r="C34" s="1178"/>
      <c r="D34" s="1178"/>
      <c r="E34" s="1178"/>
      <c r="F34" s="1178"/>
      <c r="G34" s="1178"/>
      <c r="H34" s="1178"/>
      <c r="I34" s="1178"/>
      <c r="J34" s="1178"/>
      <c r="K34" s="1179"/>
      <c r="L34" s="267"/>
      <c r="M34" s="268"/>
      <c r="N34" s="268"/>
      <c r="O34" s="268"/>
      <c r="P34" s="268"/>
      <c r="Q34" s="268"/>
      <c r="R34" s="268"/>
      <c r="S34" s="269"/>
      <c r="T34" s="269"/>
      <c r="U34" s="268"/>
      <c r="V34" s="267"/>
      <c r="W34" s="267"/>
      <c r="X34" s="268"/>
      <c r="Y34" s="270"/>
    </row>
    <row r="35" spans="1:25" ht="29.25" thickBot="1">
      <c r="A35" s="263">
        <v>19</v>
      </c>
      <c r="B35" s="1222" t="s">
        <v>26</v>
      </c>
      <c r="C35" s="1223"/>
      <c r="D35" s="1223"/>
      <c r="E35" s="1223"/>
      <c r="F35" s="1223"/>
      <c r="G35" s="1223"/>
      <c r="H35" s="1223"/>
      <c r="I35" s="1223"/>
      <c r="J35" s="1223"/>
      <c r="K35" s="1224"/>
      <c r="L35" s="474" t="s">
        <v>355</v>
      </c>
      <c r="M35" s="272">
        <v>10</v>
      </c>
      <c r="N35" s="382" t="str">
        <f>'گام دوم '!$K$65</f>
        <v>ارائه‏شده‏کامل‏یاناقص</v>
      </c>
      <c r="O35" s="273" t="str">
        <f>'گام دوم '!K65</f>
        <v>ارائه‏شده‏کامل‏یاناقص</v>
      </c>
      <c r="P35" s="274" t="str">
        <f>'گام سوم و چهارم'!P35</f>
        <v xml:space="preserve">مخاطره‏وجود‏ندارد </v>
      </c>
      <c r="Q35" s="246" t="str">
        <f>'گام سوم و چهارم'!Q35</f>
        <v>اقدام کنترلی نیاز ندارد</v>
      </c>
      <c r="R35" s="568" t="s">
        <v>588</v>
      </c>
      <c r="S35" s="275">
        <f t="shared" ref="S35:S38" si="3">IF(N35="درمحیطوجودندارد",0,IF(OR(O35="ارائه‏شده‏کامل‏یاناقص",O35="ارائه‏نشده"),M35,0))</f>
        <v>10</v>
      </c>
      <c r="T35" s="272"/>
      <c r="U35" s="277"/>
      <c r="V35" s="278"/>
      <c r="W35" s="1174"/>
      <c r="X35" s="1175"/>
      <c r="Y35" s="1176"/>
    </row>
    <row r="36" spans="1:25" ht="29.25" thickBot="1">
      <c r="A36" s="263">
        <v>20</v>
      </c>
      <c r="B36" s="1180" t="s">
        <v>27</v>
      </c>
      <c r="C36" s="1181"/>
      <c r="D36" s="1181"/>
      <c r="E36" s="1181"/>
      <c r="F36" s="1181"/>
      <c r="G36" s="1181"/>
      <c r="H36" s="1181"/>
      <c r="I36" s="1181"/>
      <c r="J36" s="1181"/>
      <c r="K36" s="1182"/>
      <c r="L36" s="475" t="s">
        <v>480</v>
      </c>
      <c r="M36" s="272">
        <v>10</v>
      </c>
      <c r="N36" s="382" t="str">
        <f>'گام دوم '!$K$66</f>
        <v>ارائه‏شده‏کامل‏یاناقص</v>
      </c>
      <c r="O36" s="273" t="str">
        <f>'گام دوم '!K66</f>
        <v>ارائه‏شده‏کامل‏یاناقص</v>
      </c>
      <c r="P36" s="274" t="str">
        <f>'گام سوم و چهارم'!P36</f>
        <v xml:space="preserve">مخاطره‏وجود‏ندارد </v>
      </c>
      <c r="Q36" s="246" t="str">
        <f>'گام سوم و چهارم'!Q36</f>
        <v>اقدام کنترلی نیاز ندارد</v>
      </c>
      <c r="R36" s="568" t="s">
        <v>588</v>
      </c>
      <c r="S36" s="275">
        <f t="shared" si="3"/>
        <v>10</v>
      </c>
      <c r="T36" s="272"/>
      <c r="U36" s="279"/>
      <c r="V36" s="280"/>
      <c r="W36" s="1168"/>
      <c r="X36" s="1169"/>
      <c r="Y36" s="1170"/>
    </row>
    <row r="37" spans="1:25" ht="29.25" thickBot="1">
      <c r="A37" s="263">
        <v>21</v>
      </c>
      <c r="B37" s="1180" t="s">
        <v>28</v>
      </c>
      <c r="C37" s="1181"/>
      <c r="D37" s="1181"/>
      <c r="E37" s="1181"/>
      <c r="F37" s="1181"/>
      <c r="G37" s="1181"/>
      <c r="H37" s="1181"/>
      <c r="I37" s="1181"/>
      <c r="J37" s="1181"/>
      <c r="K37" s="1182"/>
      <c r="L37" s="475" t="s">
        <v>480</v>
      </c>
      <c r="M37" s="272">
        <v>10</v>
      </c>
      <c r="N37" s="382" t="str">
        <f>'گام دوم '!$K$67</f>
        <v>ارائه‏شده‏کامل‏یاناقص</v>
      </c>
      <c r="O37" s="273" t="str">
        <f>'گام دوم '!K67</f>
        <v>ارائه‏شده‏کامل‏یاناقص</v>
      </c>
      <c r="P37" s="274" t="str">
        <f>'گام سوم و چهارم'!P37</f>
        <v xml:space="preserve">مخاطره‏وجود‏ندارد </v>
      </c>
      <c r="Q37" s="246" t="str">
        <f>'گام سوم و چهارم'!Q37</f>
        <v>اقدام کنترلی نیاز ندارد</v>
      </c>
      <c r="R37" s="568" t="s">
        <v>588</v>
      </c>
      <c r="S37" s="275">
        <f t="shared" si="3"/>
        <v>10</v>
      </c>
      <c r="T37" s="272"/>
      <c r="U37" s="281"/>
      <c r="V37" s="280"/>
      <c r="W37" s="1168"/>
      <c r="X37" s="1169"/>
      <c r="Y37" s="1170"/>
    </row>
    <row r="38" spans="1:25" ht="29.25" thickBot="1">
      <c r="A38" s="263">
        <v>22</v>
      </c>
      <c r="B38" s="1213" t="s">
        <v>29</v>
      </c>
      <c r="C38" s="1214"/>
      <c r="D38" s="1214"/>
      <c r="E38" s="1214"/>
      <c r="F38" s="1214"/>
      <c r="G38" s="1214"/>
      <c r="H38" s="1214"/>
      <c r="I38" s="1214"/>
      <c r="J38" s="1214"/>
      <c r="K38" s="1215"/>
      <c r="L38" s="475" t="s">
        <v>480</v>
      </c>
      <c r="M38" s="272">
        <v>10</v>
      </c>
      <c r="N38" s="382" t="str">
        <f>'گام دوم '!$K$68</f>
        <v>ارائه‏شده‏کامل‏یاناقص</v>
      </c>
      <c r="O38" s="273" t="str">
        <f>'گام دوم '!K68</f>
        <v>ارائه‏شده‏کامل‏یاناقص</v>
      </c>
      <c r="P38" s="274" t="str">
        <f>'گام سوم و چهارم'!P38</f>
        <v xml:space="preserve">مخاطره‏وجود‏ندارد </v>
      </c>
      <c r="Q38" s="246" t="str">
        <f>'گام سوم و چهارم'!Q38</f>
        <v>اقدام کنترلی نیاز ندارد</v>
      </c>
      <c r="R38" s="568" t="s">
        <v>588</v>
      </c>
      <c r="S38" s="275">
        <f t="shared" si="3"/>
        <v>10</v>
      </c>
      <c r="T38" s="272"/>
      <c r="U38" s="282"/>
      <c r="V38" s="283"/>
      <c r="W38" s="1186"/>
      <c r="X38" s="1187"/>
      <c r="Y38" s="1188"/>
    </row>
    <row r="39" spans="1:25" ht="24.75" thickBot="1">
      <c r="A39" s="267"/>
      <c r="B39" s="1177" t="s">
        <v>603</v>
      </c>
      <c r="C39" s="1178"/>
      <c r="D39" s="1178"/>
      <c r="E39" s="1178"/>
      <c r="F39" s="1178"/>
      <c r="G39" s="1178"/>
      <c r="H39" s="1178"/>
      <c r="I39" s="1178"/>
      <c r="J39" s="1178"/>
      <c r="K39" s="1179"/>
      <c r="L39" s="267"/>
      <c r="M39" s="268"/>
      <c r="N39" s="268"/>
      <c r="O39" s="268"/>
      <c r="P39" s="268"/>
      <c r="Q39" s="268"/>
      <c r="R39" s="268"/>
      <c r="S39" s="269"/>
      <c r="T39" s="269"/>
      <c r="U39" s="268"/>
      <c r="V39" s="267"/>
      <c r="W39" s="267"/>
      <c r="X39" s="268"/>
      <c r="Y39" s="270"/>
    </row>
    <row r="40" spans="1:25" ht="29.25" thickBot="1">
      <c r="A40" s="263">
        <v>23</v>
      </c>
      <c r="B40" s="1216" t="s">
        <v>30</v>
      </c>
      <c r="C40" s="1217"/>
      <c r="D40" s="1217"/>
      <c r="E40" s="1217"/>
      <c r="F40" s="1217"/>
      <c r="G40" s="1217"/>
      <c r="H40" s="1217"/>
      <c r="I40" s="1217"/>
      <c r="J40" s="1217"/>
      <c r="K40" s="1218"/>
      <c r="L40" s="284" t="s">
        <v>481</v>
      </c>
      <c r="M40" s="285">
        <v>10</v>
      </c>
      <c r="N40" s="382" t="str">
        <f>'گام دوم '!$K$70</f>
        <v>ارائه‏شده‏کامل‏یاناقص</v>
      </c>
      <c r="O40" s="273" t="str">
        <f>'گام دوم '!K70</f>
        <v>ارائه‏شده‏کامل‏یاناقص</v>
      </c>
      <c r="P40" s="274" t="str">
        <f>'گام سوم و چهارم'!P40</f>
        <v xml:space="preserve">مخاطره‏وجود‏ندارد </v>
      </c>
      <c r="Q40" s="274" t="str">
        <f>'گام سوم و چهارم'!Q40</f>
        <v>اقدام کنترلی نیاز ندارد</v>
      </c>
      <c r="R40" s="568" t="s">
        <v>588</v>
      </c>
      <c r="S40" s="275">
        <f>IF(N40="درمحیطوجودندارد",0,IF(OR(O40="ارائه‏شده‏کامل‏یاناقص",O40="ارائه‏نشده"),M40,0))</f>
        <v>10</v>
      </c>
      <c r="T40" s="272"/>
      <c r="U40" s="286"/>
      <c r="V40" s="287"/>
      <c r="W40" s="1219"/>
      <c r="X40" s="1220"/>
      <c r="Y40" s="1221"/>
    </row>
    <row r="41" spans="1:25" ht="24.75" thickBot="1">
      <c r="A41" s="267"/>
      <c r="B41" s="1177" t="s">
        <v>604</v>
      </c>
      <c r="C41" s="1178"/>
      <c r="D41" s="1178"/>
      <c r="E41" s="1178"/>
      <c r="F41" s="1178"/>
      <c r="G41" s="1178"/>
      <c r="H41" s="1178"/>
      <c r="I41" s="1178"/>
      <c r="J41" s="1178"/>
      <c r="K41" s="1179"/>
      <c r="L41" s="267"/>
      <c r="M41" s="268"/>
      <c r="N41" s="268"/>
      <c r="O41" s="268"/>
      <c r="P41" s="268"/>
      <c r="Q41" s="268"/>
      <c r="R41" s="268"/>
      <c r="S41" s="269"/>
      <c r="T41" s="269"/>
      <c r="U41" s="268"/>
      <c r="V41" s="267"/>
      <c r="W41" s="267"/>
      <c r="X41" s="268"/>
      <c r="Y41" s="270"/>
    </row>
    <row r="42" spans="1:25" ht="29.25" thickBot="1">
      <c r="A42" s="263">
        <v>24</v>
      </c>
      <c r="B42" s="1189" t="s">
        <v>31</v>
      </c>
      <c r="C42" s="1190"/>
      <c r="D42" s="1190"/>
      <c r="E42" s="1190"/>
      <c r="F42" s="1190"/>
      <c r="G42" s="1190"/>
      <c r="H42" s="1190"/>
      <c r="I42" s="1190"/>
      <c r="J42" s="1190"/>
      <c r="K42" s="1191"/>
      <c r="L42" s="153" t="s">
        <v>482</v>
      </c>
      <c r="M42" s="272">
        <v>10</v>
      </c>
      <c r="N42" s="382" t="str">
        <f>'گام دوم '!$K$72</f>
        <v>ارائه‏شده‏کامل‏یاناقص</v>
      </c>
      <c r="O42" s="273" t="str">
        <f>'گام دوم '!K72</f>
        <v>ارائه‏شده‏کامل‏یاناقص</v>
      </c>
      <c r="P42" s="274" t="str">
        <f>'گام سوم و چهارم'!P42</f>
        <v xml:space="preserve">مخاطره‏وجود‏ندارد </v>
      </c>
      <c r="Q42" s="274" t="str">
        <f>'گام سوم و چهارم'!Q42</f>
        <v>اقدام کنترلی نیاز ندارد</v>
      </c>
      <c r="R42" s="568" t="s">
        <v>588</v>
      </c>
      <c r="S42" s="275">
        <f t="shared" ref="S42:S46" si="4">IF(N42="درمحیطوجودندارد",0,IF(OR(O42="ارائه‏شده‏کامل‏یاناقص",O42="ارائه‏نشده"),M42,0))</f>
        <v>10</v>
      </c>
      <c r="T42" s="272"/>
      <c r="U42" s="277"/>
      <c r="V42" s="278"/>
      <c r="W42" s="1174"/>
      <c r="X42" s="1175"/>
      <c r="Y42" s="1176"/>
    </row>
    <row r="43" spans="1:25" ht="29.25" thickBot="1">
      <c r="A43" s="263">
        <v>25</v>
      </c>
      <c r="B43" s="1180" t="s">
        <v>32</v>
      </c>
      <c r="C43" s="1181"/>
      <c r="D43" s="1181"/>
      <c r="E43" s="1181"/>
      <c r="F43" s="1181"/>
      <c r="G43" s="1181"/>
      <c r="H43" s="1181"/>
      <c r="I43" s="1181"/>
      <c r="J43" s="1181"/>
      <c r="K43" s="1182"/>
      <c r="L43" s="153" t="s">
        <v>482</v>
      </c>
      <c r="M43" s="272">
        <v>10</v>
      </c>
      <c r="N43" s="382" t="str">
        <f>'گام دوم '!$K$73</f>
        <v>ارائه‏شده‏کامل‏یاناقص</v>
      </c>
      <c r="O43" s="273" t="str">
        <f>'گام دوم '!K73</f>
        <v>ارائه‏شده‏کامل‏یاناقص</v>
      </c>
      <c r="P43" s="274" t="str">
        <f>'گام سوم و چهارم'!P43</f>
        <v xml:space="preserve">مخاطره‏وجود‏ندارد </v>
      </c>
      <c r="Q43" s="274" t="str">
        <f>'گام سوم و چهارم'!Q43</f>
        <v>اقدام کنترلی نیاز ندارد</v>
      </c>
      <c r="R43" s="568" t="s">
        <v>588</v>
      </c>
      <c r="S43" s="275">
        <f t="shared" si="4"/>
        <v>10</v>
      </c>
      <c r="T43" s="272"/>
      <c r="U43" s="279"/>
      <c r="V43" s="280"/>
      <c r="W43" s="1168"/>
      <c r="X43" s="1169"/>
      <c r="Y43" s="1170"/>
    </row>
    <row r="44" spans="1:25" ht="29.25" thickBot="1">
      <c r="A44" s="263">
        <v>26</v>
      </c>
      <c r="B44" s="1180" t="s">
        <v>33</v>
      </c>
      <c r="C44" s="1181"/>
      <c r="D44" s="1181"/>
      <c r="E44" s="1181"/>
      <c r="F44" s="1181"/>
      <c r="G44" s="1181"/>
      <c r="H44" s="1181"/>
      <c r="I44" s="1181"/>
      <c r="J44" s="1181"/>
      <c r="K44" s="1182"/>
      <c r="L44" s="153" t="s">
        <v>482</v>
      </c>
      <c r="M44" s="272">
        <v>10</v>
      </c>
      <c r="N44" s="382" t="str">
        <f>'گام دوم '!$K$74</f>
        <v>ارائه‏شده‏کامل‏یاناقص</v>
      </c>
      <c r="O44" s="273" t="str">
        <f>'گام دوم '!K74</f>
        <v>ارائه‏شده‏کامل‏یاناقص</v>
      </c>
      <c r="P44" s="274" t="str">
        <f>'گام سوم و چهارم'!P44</f>
        <v xml:space="preserve">مخاطره‏وجود‏ندارد </v>
      </c>
      <c r="Q44" s="274" t="str">
        <f>'گام سوم و چهارم'!Q44</f>
        <v>اقدام کنترلی نیاز ندارد</v>
      </c>
      <c r="R44" s="568" t="s">
        <v>588</v>
      </c>
      <c r="S44" s="275">
        <f t="shared" si="4"/>
        <v>10</v>
      </c>
      <c r="T44" s="272"/>
      <c r="U44" s="289"/>
      <c r="V44" s="290"/>
      <c r="W44" s="1168"/>
      <c r="X44" s="1169"/>
      <c r="Y44" s="1170"/>
    </row>
    <row r="45" spans="1:25" ht="29.25" thickBot="1">
      <c r="A45" s="263">
        <v>27</v>
      </c>
      <c r="B45" s="1180" t="s">
        <v>34</v>
      </c>
      <c r="C45" s="1181"/>
      <c r="D45" s="1181"/>
      <c r="E45" s="1181"/>
      <c r="F45" s="1181"/>
      <c r="G45" s="1181"/>
      <c r="H45" s="1181"/>
      <c r="I45" s="1181"/>
      <c r="J45" s="1181"/>
      <c r="K45" s="1182"/>
      <c r="L45" s="153" t="s">
        <v>482</v>
      </c>
      <c r="M45" s="272">
        <v>10</v>
      </c>
      <c r="N45" s="382" t="str">
        <f>'گام دوم '!$K$75</f>
        <v>ارائه‏شده‏کامل‏یاناقص</v>
      </c>
      <c r="O45" s="273" t="str">
        <f>'گام دوم '!K75</f>
        <v>ارائه‏شده‏کامل‏یاناقص</v>
      </c>
      <c r="P45" s="274" t="str">
        <f>'گام سوم و چهارم'!P45</f>
        <v xml:space="preserve">مخاطره‏وجود‏ندارد </v>
      </c>
      <c r="Q45" s="274" t="str">
        <f>'گام سوم و چهارم'!Q45</f>
        <v>اقدام کنترلی نیاز ندارد</v>
      </c>
      <c r="R45" s="568" t="s">
        <v>588</v>
      </c>
      <c r="S45" s="275">
        <f t="shared" si="4"/>
        <v>10</v>
      </c>
      <c r="T45" s="272"/>
      <c r="U45" s="289"/>
      <c r="V45" s="290"/>
      <c r="W45" s="1168"/>
      <c r="X45" s="1169"/>
      <c r="Y45" s="1170"/>
    </row>
    <row r="46" spans="1:25" ht="29.25" thickBot="1">
      <c r="A46" s="263">
        <v>28</v>
      </c>
      <c r="B46" s="1225" t="s">
        <v>35</v>
      </c>
      <c r="C46" s="1226"/>
      <c r="D46" s="1226"/>
      <c r="E46" s="1226"/>
      <c r="F46" s="1226"/>
      <c r="G46" s="1226"/>
      <c r="H46" s="1226"/>
      <c r="I46" s="1226"/>
      <c r="J46" s="1226"/>
      <c r="K46" s="1227"/>
      <c r="L46" s="153" t="s">
        <v>482</v>
      </c>
      <c r="M46" s="272">
        <v>10</v>
      </c>
      <c r="N46" s="382" t="str">
        <f>'گام دوم '!$K$76</f>
        <v>ارائه‏شده‏کامل‏یاناقص</v>
      </c>
      <c r="O46" s="273" t="str">
        <f>'گام دوم '!K76</f>
        <v>ارائه‏شده‏کامل‏یاناقص</v>
      </c>
      <c r="P46" s="274" t="str">
        <f>'گام سوم و چهارم'!P46</f>
        <v xml:space="preserve">مخاطره‏وجود‏ندارد </v>
      </c>
      <c r="Q46" s="274" t="str">
        <f>'گام سوم و چهارم'!Q46</f>
        <v>اقدام کنترلی نیاز ندارد</v>
      </c>
      <c r="R46" s="568" t="s">
        <v>588</v>
      </c>
      <c r="S46" s="275">
        <f t="shared" si="4"/>
        <v>10</v>
      </c>
      <c r="T46" s="272"/>
      <c r="U46" s="291"/>
      <c r="V46" s="292"/>
      <c r="W46" s="1186"/>
      <c r="X46" s="1187"/>
      <c r="Y46" s="1188"/>
    </row>
    <row r="47" spans="1:25" ht="27" thickBot="1">
      <c r="A47" s="293"/>
      <c r="B47" s="1228" t="s">
        <v>605</v>
      </c>
      <c r="C47" s="1229"/>
      <c r="D47" s="1229"/>
      <c r="E47" s="1229"/>
      <c r="F47" s="1229"/>
      <c r="G47" s="1229"/>
      <c r="H47" s="1229"/>
      <c r="I47" s="1229"/>
      <c r="J47" s="1229"/>
      <c r="K47" s="1230"/>
      <c r="L47" s="293"/>
      <c r="M47" s="294"/>
      <c r="N47" s="294"/>
      <c r="O47" s="294"/>
      <c r="P47" s="294"/>
      <c r="Q47" s="294"/>
      <c r="R47" s="294"/>
      <c r="S47" s="295"/>
      <c r="T47" s="295"/>
      <c r="U47" s="296"/>
      <c r="V47" s="296"/>
      <c r="W47" s="294"/>
      <c r="X47" s="294"/>
      <c r="Y47" s="297"/>
    </row>
    <row r="48" spans="1:25" ht="24.75" thickBot="1">
      <c r="A48" s="267"/>
      <c r="B48" s="1231" t="s">
        <v>607</v>
      </c>
      <c r="C48" s="1232"/>
      <c r="D48" s="1232"/>
      <c r="E48" s="1232"/>
      <c r="F48" s="1232"/>
      <c r="G48" s="1232"/>
      <c r="H48" s="1232"/>
      <c r="I48" s="1232"/>
      <c r="J48" s="1232"/>
      <c r="K48" s="1233"/>
      <c r="L48" s="267"/>
      <c r="M48" s="268"/>
      <c r="N48" s="268"/>
      <c r="O48" s="268"/>
      <c r="P48" s="268"/>
      <c r="Q48" s="268"/>
      <c r="R48" s="268"/>
      <c r="S48" s="298"/>
      <c r="T48" s="269"/>
      <c r="U48" s="276"/>
      <c r="V48" s="276"/>
      <c r="W48" s="268"/>
      <c r="X48" s="268"/>
      <c r="Y48" s="270"/>
    </row>
    <row r="49" spans="1:25" ht="29.25" thickBot="1">
      <c r="A49" s="263">
        <v>29</v>
      </c>
      <c r="B49" s="1189" t="s">
        <v>17</v>
      </c>
      <c r="C49" s="1190"/>
      <c r="D49" s="1190"/>
      <c r="E49" s="1190"/>
      <c r="F49" s="1190"/>
      <c r="G49" s="1190"/>
      <c r="H49" s="1190"/>
      <c r="I49" s="1190"/>
      <c r="J49" s="1190"/>
      <c r="K49" s="1191"/>
      <c r="L49" s="93" t="s">
        <v>246</v>
      </c>
      <c r="M49" s="272">
        <v>10</v>
      </c>
      <c r="N49" s="383" t="str">
        <f>'گام دوم '!$K$49</f>
        <v>ارائه‏شده‏کامل‏یاناقص</v>
      </c>
      <c r="O49" s="273" t="str">
        <f>'گام دوم '!K49</f>
        <v>ارائه‏شده‏کامل‏یاناقص</v>
      </c>
      <c r="P49" s="274" t="str">
        <f>'گام سوم و چهارم'!P49</f>
        <v>وجود‏مخاطره‏بررسی‏نشده</v>
      </c>
      <c r="Q49" s="274" t="str">
        <f>'گام سوم و چهارم'!Q49</f>
        <v>وجود اقدام کنترلی بررسی نشده</v>
      </c>
      <c r="R49" s="568" t="s">
        <v>588</v>
      </c>
      <c r="S49" s="275">
        <f>IF((OR(O49="ارائه‏شده‏کامل‏یاناقص", O49="ارائه‏نشده")), M49,0)</f>
        <v>10</v>
      </c>
      <c r="T49" s="272"/>
      <c r="U49" s="299"/>
      <c r="V49" s="300"/>
      <c r="W49" s="1174"/>
      <c r="X49" s="1175"/>
      <c r="Y49" s="1176"/>
    </row>
    <row r="50" spans="1:25" ht="29.25" thickBot="1">
      <c r="A50" s="263">
        <v>30</v>
      </c>
      <c r="B50" s="1180" t="s">
        <v>18</v>
      </c>
      <c r="C50" s="1181"/>
      <c r="D50" s="1181"/>
      <c r="E50" s="1181"/>
      <c r="F50" s="1181"/>
      <c r="G50" s="1181"/>
      <c r="H50" s="1181"/>
      <c r="I50" s="1181"/>
      <c r="J50" s="1181"/>
      <c r="K50" s="1182"/>
      <c r="L50" s="93" t="s">
        <v>246</v>
      </c>
      <c r="M50" s="272">
        <v>10</v>
      </c>
      <c r="N50" s="383" t="str">
        <f>'گام دوم '!$K$50</f>
        <v>ارائه‏شده‏کامل‏یاناقص</v>
      </c>
      <c r="O50" s="273" t="str">
        <f>'گام دوم '!K50</f>
        <v>ارائه‏شده‏کامل‏یاناقص</v>
      </c>
      <c r="P50" s="274" t="str">
        <f>'گام سوم و چهارم'!P50</f>
        <v xml:space="preserve"> مخاطره‏وجود‏دارد </v>
      </c>
      <c r="Q50" s="274" t="str">
        <f>'گام سوم و چهارم'!Q50</f>
        <v>اقدام کنترلی وجود داردکافی نیست</v>
      </c>
      <c r="R50" s="568" t="s">
        <v>588</v>
      </c>
      <c r="S50" s="275">
        <f>IF((OR(O50="ارائه‏شده‏کامل‏یاناقص", O50="ارائه‏نشده")), M50,0)</f>
        <v>10</v>
      </c>
      <c r="T50" s="272"/>
      <c r="U50" s="289"/>
      <c r="V50" s="290"/>
      <c r="W50" s="1168"/>
      <c r="X50" s="1169"/>
      <c r="Y50" s="1170"/>
    </row>
    <row r="51" spans="1:25" ht="29.25" thickBot="1">
      <c r="A51" s="263">
        <v>31</v>
      </c>
      <c r="B51" s="1204" t="s">
        <v>137</v>
      </c>
      <c r="C51" s="1205"/>
      <c r="D51" s="1205"/>
      <c r="E51" s="1205"/>
      <c r="F51" s="1205"/>
      <c r="G51" s="1205"/>
      <c r="H51" s="1205"/>
      <c r="I51" s="1205"/>
      <c r="J51" s="1205"/>
      <c r="K51" s="1206"/>
      <c r="L51" s="93" t="s">
        <v>246</v>
      </c>
      <c r="M51" s="272">
        <v>10</v>
      </c>
      <c r="N51" s="383" t="str">
        <f>'گام دوم '!$K$51</f>
        <v>ارائه‏شده‏کامل‏یاناقص</v>
      </c>
      <c r="O51" s="273" t="str">
        <f>'گام دوم '!K51</f>
        <v>ارائه‏شده‏کامل‏یاناقص</v>
      </c>
      <c r="P51" s="274" t="str">
        <f>'گام سوم و چهارم'!P51</f>
        <v xml:space="preserve">مخاطره‏وجود‏ندارد </v>
      </c>
      <c r="Q51" s="274" t="str">
        <f>'گام سوم و چهارم'!Q51</f>
        <v>اقدام کنترلی نیاز ندارد</v>
      </c>
      <c r="R51" s="568" t="s">
        <v>588</v>
      </c>
      <c r="S51" s="275">
        <f>IF((OR(O51="ارائه‏شده‏کامل‏یاناقص", O51="ارائه‏نشده")), M51,0)</f>
        <v>10</v>
      </c>
      <c r="T51" s="272"/>
      <c r="U51" s="289"/>
      <c r="V51" s="290"/>
      <c r="W51" s="1168"/>
      <c r="X51" s="1169"/>
      <c r="Y51" s="1170"/>
    </row>
    <row r="52" spans="1:25" ht="29.25" thickBot="1">
      <c r="A52" s="263">
        <v>32</v>
      </c>
      <c r="B52" s="1180" t="s">
        <v>138</v>
      </c>
      <c r="C52" s="1181"/>
      <c r="D52" s="1181"/>
      <c r="E52" s="1181"/>
      <c r="F52" s="1181"/>
      <c r="G52" s="1181"/>
      <c r="H52" s="1181"/>
      <c r="I52" s="1181"/>
      <c r="J52" s="1181"/>
      <c r="K52" s="1182"/>
      <c r="L52" s="93" t="s">
        <v>246</v>
      </c>
      <c r="M52" s="272">
        <v>10</v>
      </c>
      <c r="N52" s="383" t="str">
        <f>'گام دوم '!$K$52</f>
        <v>ارائه‏شده‏کامل‏یاناقص</v>
      </c>
      <c r="O52" s="273" t="str">
        <f>'گام دوم '!K52</f>
        <v>ارائه‏شده‏کامل‏یاناقص</v>
      </c>
      <c r="P52" s="274" t="str">
        <f>'گام سوم و چهارم'!P52</f>
        <v xml:space="preserve">مخاطره‏وجود‏ندارد </v>
      </c>
      <c r="Q52" s="274" t="str">
        <f>'گام سوم و چهارم'!Q52</f>
        <v>اقدام کنترلی نیاز ندارد</v>
      </c>
      <c r="R52" s="568" t="s">
        <v>588</v>
      </c>
      <c r="S52" s="275">
        <f>IF((OR(O52="ارائه‏شده‏کامل‏یاناقص", O52="ارائه‏نشده")), M52,0)</f>
        <v>10</v>
      </c>
      <c r="T52" s="272"/>
      <c r="U52" s="289"/>
      <c r="V52" s="290"/>
      <c r="W52" s="1168"/>
      <c r="X52" s="1169"/>
      <c r="Y52" s="1170"/>
    </row>
    <row r="53" spans="1:25" ht="29.25" thickBot="1">
      <c r="A53" s="263">
        <v>33</v>
      </c>
      <c r="B53" s="1213" t="s">
        <v>118</v>
      </c>
      <c r="C53" s="1214"/>
      <c r="D53" s="1214"/>
      <c r="E53" s="1214"/>
      <c r="F53" s="1214"/>
      <c r="G53" s="1214"/>
      <c r="H53" s="1214"/>
      <c r="I53" s="1214"/>
      <c r="J53" s="1214"/>
      <c r="K53" s="1215"/>
      <c r="L53" s="93" t="s">
        <v>246</v>
      </c>
      <c r="M53" s="272">
        <v>10</v>
      </c>
      <c r="N53" s="383" t="str">
        <f>'گام دوم '!$K$53</f>
        <v>ارائه‏نشده</v>
      </c>
      <c r="O53" s="273" t="str">
        <f>'گام دوم '!K53</f>
        <v>ارائه‏نشده</v>
      </c>
      <c r="P53" s="274" t="str">
        <f>'گام سوم و چهارم'!P53</f>
        <v xml:space="preserve">مخاطره‏وجود‏ندارد </v>
      </c>
      <c r="Q53" s="274" t="str">
        <f>'گام سوم و چهارم'!Q53</f>
        <v>اقدام کنترلی نیاز ندارد</v>
      </c>
      <c r="R53" s="568" t="s">
        <v>588</v>
      </c>
      <c r="S53" s="275">
        <f>IF((OR(O53="ارائه‏شده‏کامل‏یاناقص", O53="ارائه‏نشده")), M53,0)</f>
        <v>10</v>
      </c>
      <c r="T53" s="272"/>
      <c r="U53" s="291"/>
      <c r="V53" s="292"/>
      <c r="W53" s="1186"/>
      <c r="X53" s="1187"/>
      <c r="Y53" s="1188"/>
    </row>
    <row r="54" spans="1:25" ht="24.75" thickBot="1">
      <c r="A54" s="267"/>
      <c r="B54" s="1231" t="s">
        <v>606</v>
      </c>
      <c r="C54" s="1232"/>
      <c r="D54" s="1232"/>
      <c r="E54" s="1232"/>
      <c r="F54" s="1232"/>
      <c r="G54" s="1232"/>
      <c r="H54" s="1232"/>
      <c r="I54" s="1232"/>
      <c r="J54" s="1232"/>
      <c r="K54" s="1233"/>
      <c r="L54" s="267"/>
      <c r="M54" s="268"/>
      <c r="N54" s="268"/>
      <c r="O54" s="268"/>
      <c r="P54" s="268"/>
      <c r="Q54" s="268"/>
      <c r="R54" s="268"/>
      <c r="S54" s="298"/>
      <c r="T54" s="269"/>
      <c r="U54" s="276"/>
      <c r="V54" s="276"/>
      <c r="W54" s="268"/>
      <c r="X54" s="268"/>
      <c r="Y54" s="270"/>
    </row>
    <row r="55" spans="1:25" ht="29.25" thickBot="1">
      <c r="A55" s="263">
        <v>34</v>
      </c>
      <c r="B55" s="1189" t="s">
        <v>21</v>
      </c>
      <c r="C55" s="1190"/>
      <c r="D55" s="1190"/>
      <c r="E55" s="1190"/>
      <c r="F55" s="1190"/>
      <c r="G55" s="1190"/>
      <c r="H55" s="1190"/>
      <c r="I55" s="1190"/>
      <c r="J55" s="1190"/>
      <c r="K55" s="1191"/>
      <c r="L55" s="93" t="s">
        <v>246</v>
      </c>
      <c r="M55" s="272">
        <v>10</v>
      </c>
      <c r="N55" s="383" t="str">
        <f>'گام دوم '!$K$55</f>
        <v>ارائه‏شده‏کامل‏یاناقص</v>
      </c>
      <c r="O55" s="273" t="str">
        <f>'گام دوم '!K55</f>
        <v>ارائه‏شده‏کامل‏یاناقص</v>
      </c>
      <c r="P55" s="274" t="str">
        <f>'گام سوم و چهارم'!P55</f>
        <v xml:space="preserve">مخاطره‏وجود‏ندارد </v>
      </c>
      <c r="Q55" s="274" t="str">
        <f>'گام سوم و چهارم'!Q55</f>
        <v>اقدام کنترلی نیاز ندارد</v>
      </c>
      <c r="R55" s="568" t="s">
        <v>588</v>
      </c>
      <c r="S55" s="275">
        <f t="shared" ref="S55:S61" si="5">IF((OR(O55="ارائه‏شده‏کامل‏یاناقص", O55="ارائه‏نشده")), M55,0)</f>
        <v>10</v>
      </c>
      <c r="T55" s="272"/>
      <c r="U55" s="301"/>
      <c r="V55" s="302"/>
      <c r="W55" s="1174"/>
      <c r="X55" s="1175"/>
      <c r="Y55" s="1176"/>
    </row>
    <row r="56" spans="1:25" ht="29.25" thickBot="1">
      <c r="A56" s="263">
        <v>35</v>
      </c>
      <c r="B56" s="1180" t="s">
        <v>22</v>
      </c>
      <c r="C56" s="1181"/>
      <c r="D56" s="1181"/>
      <c r="E56" s="1181"/>
      <c r="F56" s="1181"/>
      <c r="G56" s="1181"/>
      <c r="H56" s="1181"/>
      <c r="I56" s="1181"/>
      <c r="J56" s="1181"/>
      <c r="K56" s="1182"/>
      <c r="L56" s="93" t="s">
        <v>246</v>
      </c>
      <c r="M56" s="272">
        <v>10</v>
      </c>
      <c r="N56" s="383" t="str">
        <f>'گام دوم '!$K$56</f>
        <v>ارائه‏شده‏کامل‏یاناقص</v>
      </c>
      <c r="O56" s="273" t="str">
        <f>'گام دوم '!K56</f>
        <v>ارائه‏شده‏کامل‏یاناقص</v>
      </c>
      <c r="P56" s="274" t="str">
        <f>'گام سوم و چهارم'!P56</f>
        <v xml:space="preserve">مخاطره‏وجود‏ندارد </v>
      </c>
      <c r="Q56" s="274" t="str">
        <f>'گام سوم و چهارم'!Q56</f>
        <v>اقدام کنترلی نیاز ندارد</v>
      </c>
      <c r="R56" s="568" t="s">
        <v>588</v>
      </c>
      <c r="S56" s="275">
        <f t="shared" si="5"/>
        <v>10</v>
      </c>
      <c r="T56" s="272"/>
      <c r="U56" s="289"/>
      <c r="V56" s="290"/>
      <c r="W56" s="1168"/>
      <c r="X56" s="1169"/>
      <c r="Y56" s="1170"/>
    </row>
    <row r="57" spans="1:25" ht="29.25" thickBot="1">
      <c r="A57" s="263">
        <v>36</v>
      </c>
      <c r="B57" s="1180" t="s">
        <v>529</v>
      </c>
      <c r="C57" s="1181"/>
      <c r="D57" s="1181"/>
      <c r="E57" s="1181"/>
      <c r="F57" s="1181"/>
      <c r="G57" s="1181"/>
      <c r="H57" s="1181"/>
      <c r="I57" s="1181"/>
      <c r="J57" s="1181"/>
      <c r="K57" s="1182"/>
      <c r="L57" s="93" t="s">
        <v>246</v>
      </c>
      <c r="M57" s="272">
        <v>10</v>
      </c>
      <c r="N57" s="383" t="str">
        <f>'گام دوم '!$K$58</f>
        <v>ارائه‏شده‏کامل‏یاناقص</v>
      </c>
      <c r="O57" s="273" t="str">
        <f>'گام دوم '!K58</f>
        <v>ارائه‏شده‏کامل‏یاناقص</v>
      </c>
      <c r="P57" s="274"/>
      <c r="Q57" s="274"/>
      <c r="R57" s="568" t="s">
        <v>588</v>
      </c>
      <c r="S57" s="275"/>
      <c r="T57" s="272"/>
      <c r="U57" s="289"/>
      <c r="V57" s="290"/>
      <c r="W57" s="522"/>
      <c r="X57" s="523"/>
      <c r="Y57" s="524"/>
    </row>
    <row r="58" spans="1:25" ht="29.25" thickBot="1">
      <c r="A58" s="263">
        <v>37</v>
      </c>
      <c r="B58" s="1180" t="s">
        <v>23</v>
      </c>
      <c r="C58" s="1181"/>
      <c r="D58" s="1181"/>
      <c r="E58" s="1181"/>
      <c r="F58" s="1181"/>
      <c r="G58" s="1181"/>
      <c r="H58" s="1181"/>
      <c r="I58" s="1181"/>
      <c r="J58" s="1181"/>
      <c r="K58" s="1182"/>
      <c r="L58" s="93" t="s">
        <v>246</v>
      </c>
      <c r="M58" s="272">
        <v>10</v>
      </c>
      <c r="N58" s="383" t="str">
        <f>'گام دوم '!$K$59</f>
        <v>ارائه‏شده‏کامل‏یاناقص</v>
      </c>
      <c r="O58" s="273" t="str">
        <f>'گام دوم '!K60</f>
        <v>ارائه‏شده‏کامل‏یاناقص</v>
      </c>
      <c r="P58" s="274" t="str">
        <f>'گام سوم و چهارم'!P58</f>
        <v xml:space="preserve">مخاطره‏وجود‏ندارد </v>
      </c>
      <c r="Q58" s="274" t="str">
        <f>'گام سوم و چهارم'!Q58</f>
        <v>اقدام کنترلی نیاز ندارد</v>
      </c>
      <c r="R58" s="568" t="s">
        <v>588</v>
      </c>
      <c r="S58" s="275">
        <f t="shared" si="5"/>
        <v>10</v>
      </c>
      <c r="T58" s="272"/>
      <c r="U58" s="289"/>
      <c r="V58" s="290"/>
      <c r="W58" s="1168"/>
      <c r="X58" s="1169"/>
      <c r="Y58" s="1170"/>
    </row>
    <row r="59" spans="1:25" ht="29.25" thickBot="1">
      <c r="A59" s="263">
        <v>38</v>
      </c>
      <c r="B59" s="1180" t="s">
        <v>24</v>
      </c>
      <c r="C59" s="1181"/>
      <c r="D59" s="1181"/>
      <c r="E59" s="1181"/>
      <c r="F59" s="1181"/>
      <c r="G59" s="1181"/>
      <c r="H59" s="1181"/>
      <c r="I59" s="1181"/>
      <c r="J59" s="1181"/>
      <c r="K59" s="1182"/>
      <c r="L59" s="93" t="s">
        <v>246</v>
      </c>
      <c r="M59" s="272">
        <v>10</v>
      </c>
      <c r="N59" s="383" t="str">
        <f>'گام دوم '!$K$60</f>
        <v>ارائه‏شده‏کامل‏یاناقص</v>
      </c>
      <c r="O59" s="273" t="str">
        <f>'گام دوم '!K60</f>
        <v>ارائه‏شده‏کامل‏یاناقص</v>
      </c>
      <c r="P59" s="274" t="str">
        <f>'گام سوم و چهارم'!P59</f>
        <v xml:space="preserve">مخاطره‏وجود‏ندارد </v>
      </c>
      <c r="Q59" s="274" t="str">
        <f>'گام سوم و چهارم'!Q59</f>
        <v>اقدام کنترلی نیاز ندارد</v>
      </c>
      <c r="R59" s="568" t="s">
        <v>588</v>
      </c>
      <c r="S59" s="275">
        <f t="shared" si="5"/>
        <v>10</v>
      </c>
      <c r="T59" s="272"/>
      <c r="U59" s="289"/>
      <c r="V59" s="290"/>
      <c r="W59" s="1168"/>
      <c r="X59" s="1169"/>
      <c r="Y59" s="1170"/>
    </row>
    <row r="60" spans="1:25" ht="29.25" thickBot="1">
      <c r="A60" s="263">
        <v>39</v>
      </c>
      <c r="B60" s="1204" t="s">
        <v>25</v>
      </c>
      <c r="C60" s="1205"/>
      <c r="D60" s="1205"/>
      <c r="E60" s="1205"/>
      <c r="F60" s="1205"/>
      <c r="G60" s="1205"/>
      <c r="H60" s="1205"/>
      <c r="I60" s="1205"/>
      <c r="J60" s="1205"/>
      <c r="K60" s="1206"/>
      <c r="L60" s="93" t="s">
        <v>246</v>
      </c>
      <c r="M60" s="272">
        <v>10</v>
      </c>
      <c r="N60" s="383" t="str">
        <f>'گام دوم '!$K$61</f>
        <v>ارائه‏شده‏کامل‏یاناقص</v>
      </c>
      <c r="O60" s="273" t="str">
        <f>'گام دوم '!K61</f>
        <v>ارائه‏شده‏کامل‏یاناقص</v>
      </c>
      <c r="P60" s="274" t="str">
        <f>'گام سوم و چهارم'!P60</f>
        <v xml:space="preserve">مخاطره‏وجود‏ندارد </v>
      </c>
      <c r="Q60" s="274" t="str">
        <f>'گام سوم و چهارم'!Q60</f>
        <v>اقدام کنترلی نیاز ندارد</v>
      </c>
      <c r="R60" s="568" t="s">
        <v>588</v>
      </c>
      <c r="S60" s="275">
        <f t="shared" si="5"/>
        <v>10</v>
      </c>
      <c r="T60" s="272"/>
      <c r="U60" s="289"/>
      <c r="V60" s="290"/>
      <c r="W60" s="1168"/>
      <c r="X60" s="1169"/>
      <c r="Y60" s="1170"/>
    </row>
    <row r="61" spans="1:25" ht="29.25" thickBot="1">
      <c r="A61" s="263">
        <v>40</v>
      </c>
      <c r="B61" s="1180" t="s">
        <v>136</v>
      </c>
      <c r="C61" s="1181"/>
      <c r="D61" s="1181"/>
      <c r="E61" s="1181"/>
      <c r="F61" s="1181"/>
      <c r="G61" s="1181"/>
      <c r="H61" s="1181"/>
      <c r="I61" s="1181"/>
      <c r="J61" s="1181"/>
      <c r="K61" s="1182"/>
      <c r="L61" s="93" t="s">
        <v>246</v>
      </c>
      <c r="M61" s="272">
        <v>10</v>
      </c>
      <c r="N61" s="383" t="str">
        <f>'گام دوم '!$K$62</f>
        <v>ارائه‏شده‏کامل‏یاناقص</v>
      </c>
      <c r="O61" s="273" t="str">
        <f>'گام دوم '!K62</f>
        <v>ارائه‏شده‏کامل‏یاناقص</v>
      </c>
      <c r="P61" s="274" t="str">
        <f>'گام سوم و چهارم'!P61</f>
        <v xml:space="preserve">مخاطره‏وجود‏ندارد </v>
      </c>
      <c r="Q61" s="274" t="str">
        <f>'گام سوم و چهارم'!Q61</f>
        <v>اقدام کنترلی نیاز ندارد</v>
      </c>
      <c r="R61" s="568" t="s">
        <v>588</v>
      </c>
      <c r="S61" s="275">
        <f t="shared" si="5"/>
        <v>10</v>
      </c>
      <c r="T61" s="272"/>
      <c r="U61" s="289"/>
      <c r="V61" s="290"/>
      <c r="W61" s="1168"/>
      <c r="X61" s="1169"/>
      <c r="Y61" s="1170"/>
    </row>
    <row r="62" spans="1:25" ht="24.75" thickBot="1">
      <c r="A62" s="267"/>
      <c r="B62" s="1231" t="s">
        <v>608</v>
      </c>
      <c r="C62" s="1232"/>
      <c r="D62" s="1232"/>
      <c r="E62" s="1232"/>
      <c r="F62" s="1232"/>
      <c r="G62" s="1232"/>
      <c r="H62" s="1232"/>
      <c r="I62" s="1232"/>
      <c r="J62" s="1232"/>
      <c r="K62" s="1233"/>
      <c r="L62" s="267"/>
      <c r="M62" s="268"/>
      <c r="N62" s="268"/>
      <c r="O62" s="268"/>
      <c r="P62" s="268"/>
      <c r="Q62" s="268"/>
      <c r="R62" s="268"/>
      <c r="S62" s="298"/>
      <c r="T62" s="269"/>
      <c r="U62" s="276"/>
      <c r="V62" s="276"/>
      <c r="W62" s="268"/>
      <c r="X62" s="268"/>
      <c r="Y62" s="270"/>
    </row>
    <row r="63" spans="1:25" ht="29.25" thickBot="1">
      <c r="A63" s="263">
        <v>41</v>
      </c>
      <c r="B63" s="1189" t="s">
        <v>26</v>
      </c>
      <c r="C63" s="1190"/>
      <c r="D63" s="1190"/>
      <c r="E63" s="1190"/>
      <c r="F63" s="1190"/>
      <c r="G63" s="1190"/>
      <c r="H63" s="1190"/>
      <c r="I63" s="1190"/>
      <c r="J63" s="1190"/>
      <c r="K63" s="1191"/>
      <c r="L63" s="93" t="s">
        <v>246</v>
      </c>
      <c r="M63" s="272">
        <v>10</v>
      </c>
      <c r="N63" s="383" t="str">
        <f>'گام دوم '!$K$65</f>
        <v>ارائه‏شده‏کامل‏یاناقص</v>
      </c>
      <c r="O63" s="273" t="str">
        <f>'گام دوم '!K65</f>
        <v>ارائه‏شده‏کامل‏یاناقص</v>
      </c>
      <c r="P63" s="274" t="str">
        <f>'گام سوم و چهارم'!P63</f>
        <v xml:space="preserve">مخاطره‏وجود‏ندارد </v>
      </c>
      <c r="Q63" s="274" t="str">
        <f>'گام سوم و چهارم'!Q63</f>
        <v>اقدام کنترلی نیاز ندارد</v>
      </c>
      <c r="R63" s="568" t="s">
        <v>588</v>
      </c>
      <c r="S63" s="275">
        <f>IF((OR(O63="ارائه‏شده‏کامل‏یاناقص", O63="ارائه‏نشده")), M63,0)</f>
        <v>10</v>
      </c>
      <c r="T63" s="272"/>
      <c r="U63" s="277"/>
      <c r="V63" s="278"/>
      <c r="W63" s="1174"/>
      <c r="X63" s="1175"/>
      <c r="Y63" s="1176"/>
    </row>
    <row r="64" spans="1:25" ht="29.25" thickBot="1">
      <c r="A64" s="263">
        <v>42</v>
      </c>
      <c r="B64" s="1204" t="s">
        <v>27</v>
      </c>
      <c r="C64" s="1205"/>
      <c r="D64" s="1205"/>
      <c r="E64" s="1205"/>
      <c r="F64" s="1205"/>
      <c r="G64" s="1205"/>
      <c r="H64" s="1205"/>
      <c r="I64" s="1205"/>
      <c r="J64" s="1205"/>
      <c r="K64" s="1206"/>
      <c r="L64" s="93" t="s">
        <v>246</v>
      </c>
      <c r="M64" s="272">
        <v>10</v>
      </c>
      <c r="N64" s="383" t="str">
        <f>'گام دوم '!$K$66</f>
        <v>ارائه‏شده‏کامل‏یاناقص</v>
      </c>
      <c r="O64" s="273" t="str">
        <f>'گام دوم '!K66</f>
        <v>ارائه‏شده‏کامل‏یاناقص</v>
      </c>
      <c r="P64" s="274" t="str">
        <f>'گام سوم و چهارم'!P64</f>
        <v xml:space="preserve">مخاطره‏وجود‏ندارد </v>
      </c>
      <c r="Q64" s="274" t="str">
        <f>'گام سوم و چهارم'!Q64</f>
        <v>اقدام کنترلی نیاز ندارد</v>
      </c>
      <c r="R64" s="568" t="s">
        <v>588</v>
      </c>
      <c r="S64" s="275">
        <f>IF((OR(O64="ارائه‏شده‏کامل‏یاناقص", O64="ارائه‏نشده")), M64,0)</f>
        <v>10</v>
      </c>
      <c r="T64" s="272"/>
      <c r="U64" s="277"/>
      <c r="V64" s="278"/>
      <c r="W64" s="1168"/>
      <c r="X64" s="1169"/>
      <c r="Y64" s="1170"/>
    </row>
    <row r="65" spans="1:25" ht="29.25" thickBot="1">
      <c r="A65" s="263">
        <v>43</v>
      </c>
      <c r="B65" s="1180" t="s">
        <v>28</v>
      </c>
      <c r="C65" s="1181"/>
      <c r="D65" s="1181"/>
      <c r="E65" s="1181"/>
      <c r="F65" s="1181"/>
      <c r="G65" s="1181"/>
      <c r="H65" s="1181"/>
      <c r="I65" s="1181"/>
      <c r="J65" s="1181"/>
      <c r="K65" s="1182"/>
      <c r="L65" s="93" t="s">
        <v>246</v>
      </c>
      <c r="M65" s="272">
        <v>10</v>
      </c>
      <c r="N65" s="383" t="str">
        <f>'گام دوم '!$K$67</f>
        <v>ارائه‏شده‏کامل‏یاناقص</v>
      </c>
      <c r="O65" s="273" t="str">
        <f>'گام دوم '!K67</f>
        <v>ارائه‏شده‏کامل‏یاناقص</v>
      </c>
      <c r="P65" s="274" t="str">
        <f>'گام سوم و چهارم'!P65</f>
        <v xml:space="preserve">مخاطره‏وجود‏ندارد </v>
      </c>
      <c r="Q65" s="274" t="str">
        <f>'گام سوم و چهارم'!Q65</f>
        <v>اقدام کنترلی نیاز ندارد</v>
      </c>
      <c r="R65" s="568" t="s">
        <v>588</v>
      </c>
      <c r="S65" s="275">
        <f>IF((OR(O65="ارائه‏شده‏کامل‏یاناقص", O65="ارائه‏نشده")), M65,0)</f>
        <v>10</v>
      </c>
      <c r="T65" s="272"/>
      <c r="U65" s="279"/>
      <c r="V65" s="280"/>
      <c r="W65" s="1168"/>
      <c r="X65" s="1169"/>
      <c r="Y65" s="1170"/>
    </row>
    <row r="66" spans="1:25" ht="29.25" thickBot="1">
      <c r="A66" s="263">
        <v>44</v>
      </c>
      <c r="B66" s="1234" t="s">
        <v>29</v>
      </c>
      <c r="C66" s="1235"/>
      <c r="D66" s="1235"/>
      <c r="E66" s="1235"/>
      <c r="F66" s="1235"/>
      <c r="G66" s="1235"/>
      <c r="H66" s="1235"/>
      <c r="I66" s="1235"/>
      <c r="J66" s="1235"/>
      <c r="K66" s="1236"/>
      <c r="L66" s="93" t="s">
        <v>246</v>
      </c>
      <c r="M66" s="272">
        <v>10</v>
      </c>
      <c r="N66" s="383" t="str">
        <f>'گام دوم '!$K$68</f>
        <v>ارائه‏شده‏کامل‏یاناقص</v>
      </c>
      <c r="O66" s="273" t="str">
        <f>'گام دوم '!K68</f>
        <v>ارائه‏شده‏کامل‏یاناقص</v>
      </c>
      <c r="P66" s="274" t="str">
        <f>'گام سوم و چهارم'!P66</f>
        <v xml:space="preserve">مخاطره‏وجود‏ندارد </v>
      </c>
      <c r="Q66" s="274" t="str">
        <f>'گام سوم و چهارم'!Q66</f>
        <v>اقدام کنترلی نیاز ندارد</v>
      </c>
      <c r="R66" s="568" t="s">
        <v>588</v>
      </c>
      <c r="S66" s="275">
        <f>IF((OR(O66="ارائه‏شده‏کامل‏یاناقص", O66="ارائه‏نشده")), M66,0)</f>
        <v>10</v>
      </c>
      <c r="T66" s="272"/>
      <c r="U66" s="303"/>
      <c r="V66" s="283"/>
      <c r="W66" s="1186"/>
      <c r="X66" s="1187"/>
      <c r="Y66" s="1188"/>
    </row>
    <row r="67" spans="1:25" ht="24.75" thickBot="1">
      <c r="A67" s="267"/>
      <c r="B67" s="1231" t="s">
        <v>609</v>
      </c>
      <c r="C67" s="1232"/>
      <c r="D67" s="1232"/>
      <c r="E67" s="1232"/>
      <c r="F67" s="1232"/>
      <c r="G67" s="1232"/>
      <c r="H67" s="1232"/>
      <c r="I67" s="1232"/>
      <c r="J67" s="1232"/>
      <c r="K67" s="1233"/>
      <c r="L67" s="267"/>
      <c r="M67" s="268"/>
      <c r="N67" s="268"/>
      <c r="O67" s="268"/>
      <c r="P67" s="268"/>
      <c r="Q67" s="268"/>
      <c r="R67" s="268"/>
      <c r="S67" s="298"/>
      <c r="T67" s="269"/>
      <c r="U67" s="276"/>
      <c r="V67" s="276"/>
      <c r="W67" s="268"/>
      <c r="X67" s="268"/>
      <c r="Y67" s="270"/>
    </row>
    <row r="68" spans="1:25" ht="29.25" thickBot="1">
      <c r="A68" s="263">
        <v>45</v>
      </c>
      <c r="B68" s="1237" t="s">
        <v>30</v>
      </c>
      <c r="C68" s="1238"/>
      <c r="D68" s="1238"/>
      <c r="E68" s="1238"/>
      <c r="F68" s="1238"/>
      <c r="G68" s="1238"/>
      <c r="H68" s="1238"/>
      <c r="I68" s="1238"/>
      <c r="J68" s="1238"/>
      <c r="K68" s="1239"/>
      <c r="L68" s="133" t="s">
        <v>246</v>
      </c>
      <c r="M68" s="285">
        <v>10</v>
      </c>
      <c r="N68" s="383" t="str">
        <f>'گام دوم '!$K$70</f>
        <v>ارائه‏شده‏کامل‏یاناقص</v>
      </c>
      <c r="O68" s="273" t="str">
        <f>'گام دوم '!K70</f>
        <v>ارائه‏شده‏کامل‏یاناقص</v>
      </c>
      <c r="P68" s="274" t="str">
        <f>'گام سوم و چهارم'!P68</f>
        <v xml:space="preserve">مخاطره‏وجود‏ندارد </v>
      </c>
      <c r="Q68" s="274" t="str">
        <f>'گام سوم و چهارم'!Q68</f>
        <v>اقدام کنترلی نیاز ندارد</v>
      </c>
      <c r="R68" s="568" t="s">
        <v>588</v>
      </c>
      <c r="S68" s="275">
        <f>IF((OR(O68="ارائه‏شده‏کامل‏یاناقص", O68="ارائه‏نشده")), M68,0)</f>
        <v>10</v>
      </c>
      <c r="T68" s="272"/>
      <c r="U68" s="305"/>
      <c r="V68" s="287"/>
      <c r="W68" s="1219"/>
      <c r="X68" s="1220"/>
      <c r="Y68" s="1221"/>
    </row>
    <row r="69" spans="1:25" ht="24.75" thickBot="1">
      <c r="A69" s="267"/>
      <c r="B69" s="1231" t="s">
        <v>610</v>
      </c>
      <c r="C69" s="1232"/>
      <c r="D69" s="1232"/>
      <c r="E69" s="1232"/>
      <c r="F69" s="1232"/>
      <c r="G69" s="1232"/>
      <c r="H69" s="1232"/>
      <c r="I69" s="1232"/>
      <c r="J69" s="1232"/>
      <c r="K69" s="1233"/>
      <c r="L69" s="267"/>
      <c r="M69" s="268"/>
      <c r="N69" s="268"/>
      <c r="O69" s="268"/>
      <c r="P69" s="268"/>
      <c r="Q69" s="268"/>
      <c r="R69" s="268"/>
      <c r="S69" s="298"/>
      <c r="T69" s="269"/>
      <c r="U69" s="276"/>
      <c r="V69" s="276"/>
      <c r="W69" s="268"/>
      <c r="X69" s="268"/>
      <c r="Y69" s="270"/>
    </row>
    <row r="70" spans="1:25" ht="29.25" thickBot="1">
      <c r="A70" s="263">
        <v>46</v>
      </c>
      <c r="B70" s="1171" t="s">
        <v>31</v>
      </c>
      <c r="C70" s="1172"/>
      <c r="D70" s="1172"/>
      <c r="E70" s="1172"/>
      <c r="F70" s="1172"/>
      <c r="G70" s="1172"/>
      <c r="H70" s="1172"/>
      <c r="I70" s="1172"/>
      <c r="J70" s="1172"/>
      <c r="K70" s="1173"/>
      <c r="L70" s="153" t="s">
        <v>246</v>
      </c>
      <c r="M70" s="272">
        <v>10</v>
      </c>
      <c r="N70" s="383" t="str">
        <f>'گام دوم '!$K$72</f>
        <v>ارائه‏شده‏کامل‏یاناقص</v>
      </c>
      <c r="O70" s="273" t="str">
        <f>'گام دوم '!K72</f>
        <v>ارائه‏شده‏کامل‏یاناقص</v>
      </c>
      <c r="P70" s="274" t="str">
        <f>'گام سوم و چهارم'!P70</f>
        <v xml:space="preserve">مخاطره‏وجود‏ندارد </v>
      </c>
      <c r="Q70" s="274" t="str">
        <f>'گام سوم و چهارم'!Q70</f>
        <v>اقدام کنترلی نیاز ندارد</v>
      </c>
      <c r="R70" s="568" t="s">
        <v>588</v>
      </c>
      <c r="S70" s="275">
        <f>IF((OR(O70="ارائه‏شده‏کامل‏یاناقص", O70="ارائه‏نشده")), M70,0)</f>
        <v>10</v>
      </c>
      <c r="T70" s="272"/>
      <c r="U70" s="277"/>
      <c r="V70" s="278"/>
      <c r="W70" s="1174"/>
      <c r="X70" s="1175"/>
      <c r="Y70" s="1176"/>
    </row>
    <row r="71" spans="1:25" ht="29.25" thickBot="1">
      <c r="A71" s="263">
        <v>47</v>
      </c>
      <c r="B71" s="1180" t="s">
        <v>32</v>
      </c>
      <c r="C71" s="1181"/>
      <c r="D71" s="1181"/>
      <c r="E71" s="1181"/>
      <c r="F71" s="1181"/>
      <c r="G71" s="1181"/>
      <c r="H71" s="1181"/>
      <c r="I71" s="1181"/>
      <c r="J71" s="1181"/>
      <c r="K71" s="1182"/>
      <c r="L71" s="153" t="s">
        <v>246</v>
      </c>
      <c r="M71" s="272">
        <v>10</v>
      </c>
      <c r="N71" s="383" t="str">
        <f>'گام دوم '!$K$73</f>
        <v>ارائه‏شده‏کامل‏یاناقص</v>
      </c>
      <c r="O71" s="273" t="str">
        <f>'گام دوم '!K73</f>
        <v>ارائه‏شده‏کامل‏یاناقص</v>
      </c>
      <c r="P71" s="274" t="str">
        <f>'گام سوم و چهارم'!P71</f>
        <v xml:space="preserve">مخاطره‏وجود‏ندارد </v>
      </c>
      <c r="Q71" s="274" t="str">
        <f>'گام سوم و چهارم'!Q71</f>
        <v>اقدام کنترلی نیاز ندارد</v>
      </c>
      <c r="R71" s="568" t="s">
        <v>588</v>
      </c>
      <c r="S71" s="275">
        <f>IF((OR(O71="ارائه‏شده‏کامل‏یاناقص", O71="ارائه‏نشده")), M71,0)</f>
        <v>10</v>
      </c>
      <c r="T71" s="272"/>
      <c r="U71" s="279"/>
      <c r="V71" s="280"/>
      <c r="W71" s="1168"/>
      <c r="X71" s="1169"/>
      <c r="Y71" s="1170"/>
    </row>
    <row r="72" spans="1:25" ht="29.25" thickBot="1">
      <c r="A72" s="263">
        <v>48</v>
      </c>
      <c r="B72" s="1180" t="s">
        <v>33</v>
      </c>
      <c r="C72" s="1181"/>
      <c r="D72" s="1181"/>
      <c r="E72" s="1181"/>
      <c r="F72" s="1181"/>
      <c r="G72" s="1181"/>
      <c r="H72" s="1181"/>
      <c r="I72" s="1181"/>
      <c r="J72" s="1181"/>
      <c r="K72" s="1182"/>
      <c r="L72" s="153" t="s">
        <v>246</v>
      </c>
      <c r="M72" s="272">
        <v>10</v>
      </c>
      <c r="N72" s="383" t="str">
        <f>'گام دوم '!$K$74</f>
        <v>ارائه‏شده‏کامل‏یاناقص</v>
      </c>
      <c r="O72" s="273" t="str">
        <f>'گام دوم '!K74</f>
        <v>ارائه‏شده‏کامل‏یاناقص</v>
      </c>
      <c r="P72" s="274" t="str">
        <f>'گام سوم و چهارم'!P72</f>
        <v xml:space="preserve">مخاطره‏وجود‏ندارد </v>
      </c>
      <c r="Q72" s="274" t="str">
        <f>'گام سوم و چهارم'!Q72</f>
        <v>اقدام کنترلی نیاز ندارد</v>
      </c>
      <c r="R72" s="568" t="s">
        <v>588</v>
      </c>
      <c r="S72" s="275">
        <f>IF((OR(O72="ارائه‏شده‏کامل‏یاناقص", O72="ارائه‏نشده")), M72,0)</f>
        <v>10</v>
      </c>
      <c r="T72" s="272"/>
      <c r="U72" s="279"/>
      <c r="V72" s="280"/>
      <c r="W72" s="1168"/>
      <c r="X72" s="1169"/>
      <c r="Y72" s="1170"/>
    </row>
    <row r="73" spans="1:25" ht="29.25" thickBot="1">
      <c r="A73" s="263">
        <v>49</v>
      </c>
      <c r="B73" s="1180" t="s">
        <v>34</v>
      </c>
      <c r="C73" s="1181"/>
      <c r="D73" s="1181"/>
      <c r="E73" s="1181"/>
      <c r="F73" s="1181"/>
      <c r="G73" s="1181"/>
      <c r="H73" s="1181"/>
      <c r="I73" s="1181"/>
      <c r="J73" s="1181"/>
      <c r="K73" s="1182"/>
      <c r="L73" s="153" t="s">
        <v>246</v>
      </c>
      <c r="M73" s="272">
        <v>10</v>
      </c>
      <c r="N73" s="383" t="str">
        <f>'گام دوم '!$K$75</f>
        <v>ارائه‏شده‏کامل‏یاناقص</v>
      </c>
      <c r="O73" s="273" t="str">
        <f>'گام دوم '!K75</f>
        <v>ارائه‏شده‏کامل‏یاناقص</v>
      </c>
      <c r="P73" s="274" t="str">
        <f>'گام سوم و چهارم'!P73</f>
        <v xml:space="preserve">مخاطره‏وجود‏ندارد </v>
      </c>
      <c r="Q73" s="274" t="str">
        <f>'گام سوم و چهارم'!Q73</f>
        <v>اقدام کنترلی نیاز ندارد</v>
      </c>
      <c r="R73" s="568" t="s">
        <v>588</v>
      </c>
      <c r="S73" s="275">
        <f>IF((OR(O73="ارائه‏شده‏کامل‏یاناقص", O73="ارائه‏نشده")), M73,0)</f>
        <v>10</v>
      </c>
      <c r="T73" s="272"/>
      <c r="U73" s="279"/>
      <c r="V73" s="280"/>
      <c r="W73" s="1168"/>
      <c r="X73" s="1169"/>
      <c r="Y73" s="1170"/>
    </row>
    <row r="74" spans="1:25" ht="29.25" thickBot="1">
      <c r="A74" s="263">
        <v>50</v>
      </c>
      <c r="B74" s="1234" t="s">
        <v>35</v>
      </c>
      <c r="C74" s="1235"/>
      <c r="D74" s="1235"/>
      <c r="E74" s="1235"/>
      <c r="F74" s="1235"/>
      <c r="G74" s="1235"/>
      <c r="H74" s="1235"/>
      <c r="I74" s="1235"/>
      <c r="J74" s="1235"/>
      <c r="K74" s="1236"/>
      <c r="L74" s="153" t="s">
        <v>246</v>
      </c>
      <c r="M74" s="272">
        <v>10</v>
      </c>
      <c r="N74" s="383" t="str">
        <f>'گام دوم '!$K$76</f>
        <v>ارائه‏شده‏کامل‏یاناقص</v>
      </c>
      <c r="O74" s="273" t="str">
        <f>'گام دوم '!K76</f>
        <v>ارائه‏شده‏کامل‏یاناقص</v>
      </c>
      <c r="P74" s="274" t="str">
        <f>'گام سوم و چهارم'!P74</f>
        <v xml:space="preserve">مخاطره‏وجود‏ندارد </v>
      </c>
      <c r="Q74" s="274" t="str">
        <f>'گام سوم و چهارم'!Q74</f>
        <v>اقدام کنترلی نیاز ندارد</v>
      </c>
      <c r="R74" s="568" t="s">
        <v>588</v>
      </c>
      <c r="S74" s="275">
        <f>IF((OR(O74="ارائه‏شده‏کامل‏یاناقص", O74="ارائه‏نشده")), M74,0)</f>
        <v>10</v>
      </c>
      <c r="T74" s="272"/>
      <c r="U74" s="303"/>
      <c r="V74" s="283"/>
      <c r="W74" s="1186"/>
      <c r="X74" s="1187"/>
      <c r="Y74" s="1188"/>
    </row>
    <row r="75" spans="1:25" ht="24.75" thickBot="1">
      <c r="A75" s="306"/>
      <c r="B75" s="1240" t="s">
        <v>287</v>
      </c>
      <c r="C75" s="1241"/>
      <c r="D75" s="1241"/>
      <c r="E75" s="1241"/>
      <c r="F75" s="1241"/>
      <c r="G75" s="1241"/>
      <c r="H75" s="1241"/>
      <c r="I75" s="1241"/>
      <c r="J75" s="1241"/>
      <c r="K75" s="1242"/>
      <c r="L75" s="306"/>
      <c r="M75" s="307"/>
      <c r="N75" s="307"/>
      <c r="O75" s="307"/>
      <c r="P75" s="307"/>
      <c r="Q75" s="307"/>
      <c r="R75" s="307"/>
      <c r="S75" s="295"/>
      <c r="T75" s="295"/>
      <c r="U75" s="308"/>
      <c r="V75" s="308"/>
      <c r="W75" s="307"/>
      <c r="X75" s="307"/>
      <c r="Y75" s="309"/>
    </row>
    <row r="76" spans="1:25" ht="29.25" thickBot="1">
      <c r="A76" s="263">
        <v>51</v>
      </c>
      <c r="B76" s="1180" t="s">
        <v>120</v>
      </c>
      <c r="C76" s="1181"/>
      <c r="D76" s="1181"/>
      <c r="E76" s="1181"/>
      <c r="F76" s="1181"/>
      <c r="G76" s="1181"/>
      <c r="H76" s="1181"/>
      <c r="I76" s="1181"/>
      <c r="J76" s="1181"/>
      <c r="K76" s="1182"/>
      <c r="L76" s="271" t="s">
        <v>246</v>
      </c>
      <c r="M76" s="272">
        <v>10</v>
      </c>
      <c r="N76" s="383" t="str">
        <f>'گام دوم '!$K$39</f>
        <v>ارائه‏شده‏کامل‏یاناقص</v>
      </c>
      <c r="O76" s="273" t="str">
        <f>'گام دوم '!K40</f>
        <v>ارائه‏شده‏کامل‏یاناقص</v>
      </c>
      <c r="P76" s="274" t="str">
        <f>'گام سوم و چهارم'!P76</f>
        <v xml:space="preserve">مخاطره‏وجود‏ندارد </v>
      </c>
      <c r="Q76" s="274" t="str">
        <f>'گام سوم و چهارم'!Q76</f>
        <v>اقدام کنترلی وجود داردکافی نیست</v>
      </c>
      <c r="R76" s="568" t="s">
        <v>588</v>
      </c>
      <c r="S76" s="275">
        <f t="shared" ref="S76:S80" si="6">IF((OR(O76="ارائه‏شده‏کامل‏یاناقص", O76="ارائه‏نشده")), M76,0)</f>
        <v>10</v>
      </c>
      <c r="T76" s="272"/>
      <c r="U76" s="277"/>
      <c r="V76" s="278"/>
      <c r="W76" s="1174"/>
      <c r="X76" s="1175"/>
      <c r="Y76" s="1176"/>
    </row>
    <row r="77" spans="1:25" ht="29.25" thickBot="1">
      <c r="A77" s="263">
        <v>52</v>
      </c>
      <c r="B77" s="1180" t="s">
        <v>99</v>
      </c>
      <c r="C77" s="1181"/>
      <c r="D77" s="1181"/>
      <c r="E77" s="1181"/>
      <c r="F77" s="1181"/>
      <c r="G77" s="1181"/>
      <c r="H77" s="1181"/>
      <c r="I77" s="1181"/>
      <c r="J77" s="1181"/>
      <c r="K77" s="1182"/>
      <c r="L77" s="271" t="s">
        <v>246</v>
      </c>
      <c r="M77" s="272">
        <v>10</v>
      </c>
      <c r="N77" s="383" t="str">
        <f>'گام دوم '!$K$40</f>
        <v>ارائه‏شده‏کامل‏یاناقص</v>
      </c>
      <c r="O77" s="273" t="str">
        <f>'گام دوم '!K41</f>
        <v>ارائه‏شده‏کامل‏یاناقص</v>
      </c>
      <c r="P77" s="274" t="str">
        <f>'گام سوم و چهارم'!P77</f>
        <v xml:space="preserve">مخاطره‏وجود‏ندارد </v>
      </c>
      <c r="Q77" s="274" t="str">
        <f>'گام سوم و چهارم'!Q77</f>
        <v>اقدام کنترلی وجود داردکافی نیست</v>
      </c>
      <c r="R77" s="568" t="s">
        <v>588</v>
      </c>
      <c r="S77" s="275">
        <f t="shared" si="6"/>
        <v>10</v>
      </c>
      <c r="T77" s="272"/>
      <c r="U77" s="303"/>
      <c r="V77" s="283"/>
      <c r="W77" s="1168"/>
      <c r="X77" s="1169"/>
      <c r="Y77" s="1170"/>
    </row>
    <row r="78" spans="1:25" ht="29.25" thickBot="1">
      <c r="A78" s="263">
        <v>53</v>
      </c>
      <c r="B78" s="1204" t="s">
        <v>98</v>
      </c>
      <c r="C78" s="1205"/>
      <c r="D78" s="1205"/>
      <c r="E78" s="1205"/>
      <c r="F78" s="1205"/>
      <c r="G78" s="1205"/>
      <c r="H78" s="1205"/>
      <c r="I78" s="1205"/>
      <c r="J78" s="1205"/>
      <c r="K78" s="1206"/>
      <c r="L78" s="271" t="s">
        <v>246</v>
      </c>
      <c r="M78" s="272">
        <v>10</v>
      </c>
      <c r="N78" s="383" t="str">
        <f>'گام دوم '!$K$41</f>
        <v>ارائه‏شده‏کامل‏یاناقص</v>
      </c>
      <c r="O78" s="273" t="str">
        <f>'گام دوم '!K42</f>
        <v>ارائه‏شده‏کامل‏یاناقص</v>
      </c>
      <c r="P78" s="274" t="str">
        <f>'گام سوم و چهارم'!P78</f>
        <v xml:space="preserve">مخاطره‏وجود‏ندارد </v>
      </c>
      <c r="Q78" s="274" t="str">
        <f>'گام سوم و چهارم'!Q78</f>
        <v>اقدام کنترلی وجود داردکافی نیست</v>
      </c>
      <c r="R78" s="568" t="s">
        <v>588</v>
      </c>
      <c r="S78" s="275">
        <f t="shared" si="6"/>
        <v>10</v>
      </c>
      <c r="T78" s="272"/>
      <c r="U78" s="303"/>
      <c r="V78" s="283"/>
      <c r="W78" s="1168"/>
      <c r="X78" s="1169"/>
      <c r="Y78" s="1170"/>
    </row>
    <row r="79" spans="1:25" ht="29.25" thickBot="1">
      <c r="A79" s="263">
        <v>54</v>
      </c>
      <c r="B79" s="1180" t="s">
        <v>36</v>
      </c>
      <c r="C79" s="1181"/>
      <c r="D79" s="1181"/>
      <c r="E79" s="1181"/>
      <c r="F79" s="1181"/>
      <c r="G79" s="1181"/>
      <c r="H79" s="1181"/>
      <c r="I79" s="1181"/>
      <c r="J79" s="1181"/>
      <c r="K79" s="1182"/>
      <c r="L79" s="271" t="s">
        <v>246</v>
      </c>
      <c r="M79" s="272">
        <v>10</v>
      </c>
      <c r="N79" s="383" t="str">
        <f>'گام دوم '!$K$42</f>
        <v>ارائه‏شده‏کامل‏یاناقص</v>
      </c>
      <c r="O79" s="273" t="str">
        <f>'گام دوم '!K43</f>
        <v>ارائه‏شده‏کامل‏یاناقص</v>
      </c>
      <c r="P79" s="274" t="str">
        <f>'گام سوم و چهارم'!P79</f>
        <v xml:space="preserve">مخاطره‏وجود‏ندارد </v>
      </c>
      <c r="Q79" s="274" t="str">
        <f>'گام سوم و چهارم'!Q79</f>
        <v>اقدام کنترلی وجود داردکافی نیست</v>
      </c>
      <c r="R79" s="568" t="s">
        <v>588</v>
      </c>
      <c r="S79" s="275">
        <f t="shared" si="6"/>
        <v>10</v>
      </c>
      <c r="T79" s="272"/>
      <c r="U79" s="279"/>
      <c r="V79" s="280"/>
      <c r="W79" s="1168"/>
      <c r="X79" s="1169"/>
      <c r="Y79" s="1170"/>
    </row>
    <row r="80" spans="1:25" ht="29.25" thickBot="1">
      <c r="A80" s="263">
        <v>55</v>
      </c>
      <c r="B80" s="1180" t="s">
        <v>37</v>
      </c>
      <c r="C80" s="1181"/>
      <c r="D80" s="1181"/>
      <c r="E80" s="1181"/>
      <c r="F80" s="1181"/>
      <c r="G80" s="1181"/>
      <c r="H80" s="1181"/>
      <c r="I80" s="1181"/>
      <c r="J80" s="1181"/>
      <c r="K80" s="1182"/>
      <c r="L80" s="271" t="s">
        <v>246</v>
      </c>
      <c r="M80" s="272">
        <v>10</v>
      </c>
      <c r="N80" s="383" t="str">
        <f>'گام دوم '!$K$43</f>
        <v>ارائه‏شده‏کامل‏یاناقص</v>
      </c>
      <c r="O80" s="273" t="str">
        <f>'گام دوم '!K44</f>
        <v>ارائه‏شده‏کامل‏یاناقص</v>
      </c>
      <c r="P80" s="274" t="str">
        <f>'گام سوم و چهارم'!P80</f>
        <v xml:space="preserve">مخاطره‏وجود‏ندارد </v>
      </c>
      <c r="Q80" s="274" t="str">
        <f>'گام سوم و چهارم'!Q80</f>
        <v>اقدام کنترلی وجود داردکافی نیست</v>
      </c>
      <c r="R80" s="568" t="s">
        <v>588</v>
      </c>
      <c r="S80" s="275">
        <f t="shared" si="6"/>
        <v>10</v>
      </c>
      <c r="T80" s="272"/>
      <c r="U80" s="279"/>
      <c r="V80" s="280"/>
      <c r="W80" s="1168"/>
      <c r="X80" s="1169"/>
      <c r="Y80" s="1170"/>
    </row>
    <row r="81" spans="1:25" ht="29.25" thickBot="1">
      <c r="A81" s="263">
        <v>56</v>
      </c>
      <c r="B81" s="1234" t="s">
        <v>38</v>
      </c>
      <c r="C81" s="1235"/>
      <c r="D81" s="1235"/>
      <c r="E81" s="1235"/>
      <c r="F81" s="1235"/>
      <c r="G81" s="1235"/>
      <c r="H81" s="1235"/>
      <c r="I81" s="1235"/>
      <c r="J81" s="1235"/>
      <c r="K81" s="1236"/>
      <c r="L81" s="271" t="s">
        <v>246</v>
      </c>
      <c r="M81" s="272">
        <v>10</v>
      </c>
      <c r="N81" s="383" t="str">
        <f>'گام دوم '!$K$44</f>
        <v>ارائه‏شده‏کامل‏یاناقص</v>
      </c>
      <c r="O81" s="273" t="str">
        <f>'گام دوم '!K45</f>
        <v>ارائه‏شده‏کامل‏یاناقص</v>
      </c>
      <c r="P81" s="274" t="str">
        <f>'گام سوم و چهارم'!P81</f>
        <v xml:space="preserve">مخاطره‏وجود‏ندارد </v>
      </c>
      <c r="Q81" s="274" t="str">
        <f>'گام سوم و چهارم'!Q81</f>
        <v>اقدام کنترلی وجود داردکافی نیست</v>
      </c>
      <c r="R81" s="568" t="s">
        <v>588</v>
      </c>
      <c r="S81" s="275">
        <f>IF((OR(O81="ارائه‏شده‏کامل‏یاناقص", O81="ارائه‏نشده")), M81,0)</f>
        <v>10</v>
      </c>
      <c r="T81" s="272"/>
      <c r="U81" s="303"/>
      <c r="V81" s="283"/>
      <c r="W81" s="1207"/>
      <c r="X81" s="1208"/>
      <c r="Y81" s="1209"/>
    </row>
    <row r="82" spans="1:25" ht="29.25" thickBot="1">
      <c r="A82" s="263">
        <v>57</v>
      </c>
      <c r="B82" s="1101" t="s">
        <v>438</v>
      </c>
      <c r="C82" s="1102"/>
      <c r="D82" s="1102"/>
      <c r="E82" s="1102"/>
      <c r="F82" s="1102"/>
      <c r="G82" s="1102"/>
      <c r="H82" s="1102"/>
      <c r="I82" s="1102"/>
      <c r="J82" s="1102"/>
      <c r="K82" s="1103"/>
      <c r="L82" s="271" t="s">
        <v>246</v>
      </c>
      <c r="M82" s="272">
        <v>10</v>
      </c>
      <c r="N82" s="383" t="str">
        <f>'گام دوم '!K46</f>
        <v>ارائه‏شده‏کامل‏یاناقص</v>
      </c>
      <c r="O82" s="273" t="str">
        <f>'گام دوم '!K46</f>
        <v>ارائه‏شده‏کامل‏یاناقص</v>
      </c>
      <c r="P82" s="274" t="str">
        <f>'گام سوم و چهارم'!P82</f>
        <v xml:space="preserve">مخاطره‏وجود‏ندارد </v>
      </c>
      <c r="Q82" s="274" t="str">
        <f>'گام سوم و چهارم'!Q82</f>
        <v>اقدام کنترلی وجود داردکافی نیست</v>
      </c>
      <c r="R82" s="568" t="s">
        <v>588</v>
      </c>
      <c r="S82" s="275">
        <v>10</v>
      </c>
      <c r="T82" s="272"/>
      <c r="U82" s="502"/>
      <c r="V82" s="283"/>
      <c r="W82" s="1207"/>
      <c r="X82" s="1208"/>
      <c r="Y82" s="1209"/>
    </row>
    <row r="83" spans="1:25" ht="29.25" thickBot="1">
      <c r="A83" s="310"/>
      <c r="B83" s="1253" t="s">
        <v>286</v>
      </c>
      <c r="C83" s="1254"/>
      <c r="D83" s="1254"/>
      <c r="E83" s="1254"/>
      <c r="F83" s="1254"/>
      <c r="G83" s="1254"/>
      <c r="H83" s="1254"/>
      <c r="I83" s="1254"/>
      <c r="J83" s="1254"/>
      <c r="K83" s="1255"/>
      <c r="L83" s="311"/>
      <c r="M83" s="312"/>
      <c r="N83" s="312"/>
      <c r="O83" s="312"/>
      <c r="P83" s="312"/>
      <c r="Q83" s="312"/>
      <c r="R83" s="312"/>
      <c r="S83" s="313"/>
      <c r="T83" s="314"/>
      <c r="U83" s="312"/>
      <c r="V83" s="315"/>
      <c r="W83" s="311"/>
      <c r="X83" s="312"/>
      <c r="Y83" s="316"/>
    </row>
    <row r="84" spans="1:25" ht="24.75" thickBot="1">
      <c r="A84" s="267"/>
      <c r="B84" s="1243" t="s">
        <v>285</v>
      </c>
      <c r="C84" s="1178"/>
      <c r="D84" s="1178"/>
      <c r="E84" s="1178"/>
      <c r="F84" s="1178"/>
      <c r="G84" s="1178"/>
      <c r="H84" s="1178"/>
      <c r="I84" s="1178"/>
      <c r="J84" s="1178"/>
      <c r="K84" s="1179"/>
      <c r="L84" s="267"/>
      <c r="M84" s="268"/>
      <c r="N84" s="268"/>
      <c r="O84" s="268"/>
      <c r="P84" s="268"/>
      <c r="Q84" s="268"/>
      <c r="R84" s="268"/>
      <c r="S84" s="269"/>
      <c r="T84" s="269"/>
      <c r="U84" s="276"/>
      <c r="V84" s="276"/>
      <c r="W84" s="268"/>
      <c r="X84" s="268"/>
      <c r="Y84" s="270"/>
    </row>
    <row r="85" spans="1:25" ht="43.5" customHeight="1" thickBot="1">
      <c r="A85" s="310">
        <v>58</v>
      </c>
      <c r="B85" s="1204" t="s">
        <v>190</v>
      </c>
      <c r="C85" s="1205"/>
      <c r="D85" s="1205"/>
      <c r="E85" s="1205"/>
      <c r="F85" s="1205"/>
      <c r="G85" s="1205"/>
      <c r="H85" s="1205"/>
      <c r="I85" s="1205"/>
      <c r="J85" s="1205"/>
      <c r="K85" s="1206"/>
      <c r="L85" s="271" t="s">
        <v>246</v>
      </c>
      <c r="M85" s="272">
        <v>10</v>
      </c>
      <c r="N85" s="383" t="str">
        <f>'گام دوم '!$K$79</f>
        <v>ارائه‏شده‏کامل‏یاناقص</v>
      </c>
      <c r="O85" s="273" t="str">
        <f>'گام دوم '!K79</f>
        <v>ارائه‏شده‏کامل‏یاناقص</v>
      </c>
      <c r="P85" s="274" t="str">
        <f>'گام سوم و چهارم'!P85</f>
        <v xml:space="preserve">مخاطره‏وجود‏ندارد </v>
      </c>
      <c r="Q85" s="274" t="str">
        <f>'گام سوم و چهارم'!Q85</f>
        <v>اقدام کنترلی نیاز ندارد</v>
      </c>
      <c r="R85" s="568" t="s">
        <v>588</v>
      </c>
      <c r="S85" s="275">
        <f>IF((OR(O85="ارائه‏شده‏کامل‏یاناقص", O85="ارائه‏نشده")), M85,0)</f>
        <v>10</v>
      </c>
      <c r="T85" s="272"/>
      <c r="U85" s="281"/>
      <c r="V85" s="280"/>
      <c r="W85" s="1168"/>
      <c r="X85" s="1169"/>
      <c r="Y85" s="1170"/>
    </row>
    <row r="86" spans="1:25" ht="67.5" customHeight="1" thickBot="1">
      <c r="A86" s="310">
        <v>59</v>
      </c>
      <c r="B86" s="1256" t="s">
        <v>192</v>
      </c>
      <c r="C86" s="1181"/>
      <c r="D86" s="1181"/>
      <c r="E86" s="1181"/>
      <c r="F86" s="1181"/>
      <c r="G86" s="1181"/>
      <c r="H86" s="1181"/>
      <c r="I86" s="1181"/>
      <c r="J86" s="1181"/>
      <c r="K86" s="1182"/>
      <c r="L86" s="271" t="s">
        <v>246</v>
      </c>
      <c r="M86" s="272">
        <v>10</v>
      </c>
      <c r="N86" s="383" t="str">
        <f>'گام دوم '!$K$80</f>
        <v>ارائه‏شده‏کامل‏یاناقص</v>
      </c>
      <c r="O86" s="273" t="str">
        <f>'گام دوم '!K80</f>
        <v>ارائه‏شده‏کامل‏یاناقص</v>
      </c>
      <c r="P86" s="274" t="str">
        <f>'گام سوم و چهارم'!P86</f>
        <v xml:space="preserve">مخاطره‏وجود‏ندارد </v>
      </c>
      <c r="Q86" s="274" t="str">
        <f>'گام سوم و چهارم'!Q86</f>
        <v>اقدام کنترلی نیاز ندارد</v>
      </c>
      <c r="R86" s="568" t="s">
        <v>588</v>
      </c>
      <c r="S86" s="275">
        <f>IF((OR(O86="ارائه‏شده‏کامل‏یاناقص", O86="ارائه‏نشده")), M86,0)</f>
        <v>10</v>
      </c>
      <c r="T86" s="272"/>
      <c r="U86" s="279"/>
      <c r="V86" s="280"/>
      <c r="W86" s="1168"/>
      <c r="X86" s="1169"/>
      <c r="Y86" s="1170"/>
    </row>
    <row r="87" spans="1:25" ht="29.25" thickBot="1">
      <c r="A87" s="310">
        <v>60</v>
      </c>
      <c r="B87" s="1234" t="s">
        <v>193</v>
      </c>
      <c r="C87" s="1235"/>
      <c r="D87" s="1235"/>
      <c r="E87" s="1235"/>
      <c r="F87" s="1235"/>
      <c r="G87" s="1235"/>
      <c r="H87" s="1235"/>
      <c r="I87" s="1235"/>
      <c r="J87" s="1235"/>
      <c r="K87" s="1236"/>
      <c r="L87" s="271" t="s">
        <v>246</v>
      </c>
      <c r="M87" s="272">
        <v>10</v>
      </c>
      <c r="N87" s="383" t="str">
        <f>'گام دوم '!$K$81</f>
        <v>ارائه‏شده‏کامل‏یاناقص</v>
      </c>
      <c r="O87" s="273" t="str">
        <f>'گام دوم '!K81</f>
        <v>ارائه‏شده‏کامل‏یاناقص</v>
      </c>
      <c r="P87" s="274" t="str">
        <f>'گام سوم و چهارم'!P87</f>
        <v xml:space="preserve">مخاطره‏وجود‏ندارد </v>
      </c>
      <c r="Q87" s="274" t="str">
        <f>'گام سوم و چهارم'!Q87</f>
        <v>اقدام کنترلی نیاز ندارد</v>
      </c>
      <c r="R87" s="568" t="s">
        <v>588</v>
      </c>
      <c r="S87" s="275">
        <f>IF((OR(O87="ارائه‏شده‏کامل‏یاناقص", O87="ارائه‏نشده")), M87,0)</f>
        <v>10</v>
      </c>
      <c r="T87" s="272"/>
      <c r="U87" s="317"/>
      <c r="V87" s="318"/>
      <c r="W87" s="1168"/>
      <c r="X87" s="1169"/>
      <c r="Y87" s="1170"/>
    </row>
    <row r="88" spans="1:25" ht="24.75" thickBot="1">
      <c r="A88" s="267"/>
      <c r="B88" s="1243" t="s">
        <v>284</v>
      </c>
      <c r="C88" s="1178"/>
      <c r="D88" s="1178"/>
      <c r="E88" s="1178"/>
      <c r="F88" s="1178"/>
      <c r="G88" s="1178"/>
      <c r="H88" s="1178"/>
      <c r="I88" s="1178"/>
      <c r="J88" s="1178"/>
      <c r="K88" s="1179"/>
      <c r="L88" s="267"/>
      <c r="M88" s="268"/>
      <c r="N88" s="268"/>
      <c r="O88" s="268"/>
      <c r="P88" s="268"/>
      <c r="Q88" s="268"/>
      <c r="R88" s="268"/>
      <c r="S88" s="269"/>
      <c r="T88" s="269"/>
      <c r="U88" s="276"/>
      <c r="V88" s="276"/>
      <c r="W88" s="268"/>
      <c r="X88" s="268"/>
      <c r="Y88" s="270"/>
    </row>
    <row r="89" spans="1:25" ht="29.25" thickBot="1">
      <c r="A89" s="310">
        <v>61</v>
      </c>
      <c r="B89" s="1189" t="s">
        <v>40</v>
      </c>
      <c r="C89" s="1190"/>
      <c r="D89" s="1190"/>
      <c r="E89" s="1190"/>
      <c r="F89" s="1190"/>
      <c r="G89" s="1190"/>
      <c r="H89" s="1190"/>
      <c r="I89" s="1190"/>
      <c r="J89" s="1190"/>
      <c r="K89" s="1191"/>
      <c r="L89" s="271" t="s">
        <v>246</v>
      </c>
      <c r="M89" s="272">
        <v>10</v>
      </c>
      <c r="N89" s="383" t="str">
        <f>'گام دوم '!$K$85</f>
        <v>ارائه‏شده‏کامل‏یاناقص</v>
      </c>
      <c r="O89" s="383" t="str">
        <f>'گام دوم '!K85</f>
        <v>ارائه‏شده‏کامل‏یاناقص</v>
      </c>
      <c r="P89" s="274" t="str">
        <f>'گام سوم و چهارم'!P89</f>
        <v xml:space="preserve">مخاطره‏وجود‏ندارد </v>
      </c>
      <c r="Q89" s="274" t="str">
        <f>'گام سوم و چهارم'!Q89</f>
        <v>اقدام کنترلی نیاز ندارد</v>
      </c>
      <c r="R89" s="568" t="s">
        <v>588</v>
      </c>
      <c r="S89" s="275">
        <f t="shared" ref="S89:S112" si="7">IF((OR(O89="ارائه‏شده‏کامل‏یاناقص", O89="ارائه‏نشده")), M89,0)</f>
        <v>10</v>
      </c>
      <c r="T89" s="272"/>
      <c r="U89" s="277"/>
      <c r="V89" s="300"/>
      <c r="W89" s="1244"/>
      <c r="X89" s="1245"/>
      <c r="Y89" s="1246"/>
    </row>
    <row r="90" spans="1:25" ht="29.25" thickBot="1">
      <c r="A90" s="310">
        <v>62</v>
      </c>
      <c r="B90" s="1247" t="s">
        <v>199</v>
      </c>
      <c r="C90" s="1248"/>
      <c r="D90" s="1248"/>
      <c r="E90" s="1248"/>
      <c r="F90" s="1248"/>
      <c r="G90" s="1248"/>
      <c r="H90" s="1248"/>
      <c r="I90" s="1248"/>
      <c r="J90" s="1248"/>
      <c r="K90" s="1249"/>
      <c r="L90" s="271" t="s">
        <v>246</v>
      </c>
      <c r="M90" s="319">
        <v>10</v>
      </c>
      <c r="N90" s="383" t="str">
        <f>'گام دوم '!$K$86</f>
        <v>ارائه‏شده‏کامل‏یاناقص</v>
      </c>
      <c r="O90" s="383" t="str">
        <f>'گام دوم '!K86</f>
        <v>ارائه‏شده‏کامل‏یاناقص</v>
      </c>
      <c r="P90" s="274" t="str">
        <f>'گام سوم و چهارم'!P90</f>
        <v xml:space="preserve">مخاطره‏وجود‏ندارد </v>
      </c>
      <c r="Q90" s="274" t="str">
        <f>'گام سوم و چهارم'!Q90</f>
        <v>اقدام کنترلی نیاز ندارد</v>
      </c>
      <c r="R90" s="568" t="s">
        <v>588</v>
      </c>
      <c r="S90" s="275">
        <f t="shared" si="7"/>
        <v>10</v>
      </c>
      <c r="T90" s="272"/>
      <c r="U90" s="282"/>
      <c r="V90" s="283"/>
      <c r="W90" s="1250"/>
      <c r="X90" s="1251"/>
      <c r="Y90" s="1252"/>
    </row>
    <row r="91" spans="1:25" ht="29.25" thickBot="1">
      <c r="A91" s="310">
        <v>63</v>
      </c>
      <c r="B91" s="1204" t="s">
        <v>189</v>
      </c>
      <c r="C91" s="1205"/>
      <c r="D91" s="1205"/>
      <c r="E91" s="1205"/>
      <c r="F91" s="1205"/>
      <c r="G91" s="1205"/>
      <c r="H91" s="1205"/>
      <c r="I91" s="1205"/>
      <c r="J91" s="1205"/>
      <c r="K91" s="1206"/>
      <c r="L91" s="271" t="s">
        <v>246</v>
      </c>
      <c r="M91" s="272">
        <v>10</v>
      </c>
      <c r="N91" s="383" t="str">
        <f>'گام دوم '!$K$87</f>
        <v>ارائه‏شده‏کامل‏یاناقص</v>
      </c>
      <c r="O91" s="383" t="str">
        <f>'گام دوم '!K87</f>
        <v>ارائه‏شده‏کامل‏یاناقص</v>
      </c>
      <c r="P91" s="274" t="str">
        <f>'گام سوم و چهارم'!P91</f>
        <v xml:space="preserve">مخاطره‏وجود‏ندارد </v>
      </c>
      <c r="Q91" s="274" t="str">
        <f>'گام سوم و چهارم'!Q91</f>
        <v>اقدام کنترلی نیاز ندارد</v>
      </c>
      <c r="R91" s="568" t="s">
        <v>588</v>
      </c>
      <c r="S91" s="275">
        <f t="shared" si="7"/>
        <v>10</v>
      </c>
      <c r="T91" s="272"/>
      <c r="U91" s="281"/>
      <c r="V91" s="280"/>
      <c r="W91" s="1244"/>
      <c r="X91" s="1245"/>
      <c r="Y91" s="1246"/>
    </row>
    <row r="92" spans="1:25" ht="29.25" thickBot="1">
      <c r="A92" s="310">
        <v>64</v>
      </c>
      <c r="B92" s="1171" t="s">
        <v>188</v>
      </c>
      <c r="C92" s="1172"/>
      <c r="D92" s="1172"/>
      <c r="E92" s="1172"/>
      <c r="F92" s="1172"/>
      <c r="G92" s="1172"/>
      <c r="H92" s="1172"/>
      <c r="I92" s="1172"/>
      <c r="J92" s="1172"/>
      <c r="K92" s="1173"/>
      <c r="L92" s="271" t="s">
        <v>246</v>
      </c>
      <c r="M92" s="272">
        <v>10</v>
      </c>
      <c r="N92" s="383" t="str">
        <f>'گام دوم '!$K$88</f>
        <v>ارائه‏شده‏کامل‏یاناقص</v>
      </c>
      <c r="O92" s="383" t="str">
        <f>'گام دوم '!K88</f>
        <v>ارائه‏شده‏کامل‏یاناقص</v>
      </c>
      <c r="P92" s="274" t="str">
        <f>'گام سوم و چهارم'!P92</f>
        <v xml:space="preserve">مخاطره‏وجود‏ندارد </v>
      </c>
      <c r="Q92" s="274" t="str">
        <f>'گام سوم و چهارم'!Q92</f>
        <v>اقدام کنترلی نیاز ندارد</v>
      </c>
      <c r="R92" s="568" t="s">
        <v>588</v>
      </c>
      <c r="S92" s="275">
        <f t="shared" si="7"/>
        <v>10</v>
      </c>
      <c r="T92" s="272"/>
      <c r="U92" s="281"/>
      <c r="V92" s="280"/>
      <c r="W92" s="1168"/>
      <c r="X92" s="1169"/>
      <c r="Y92" s="1170"/>
    </row>
    <row r="93" spans="1:25" ht="29.25" thickBot="1">
      <c r="A93" s="310">
        <v>65</v>
      </c>
      <c r="B93" s="1180" t="s">
        <v>201</v>
      </c>
      <c r="C93" s="1181"/>
      <c r="D93" s="1181"/>
      <c r="E93" s="1181"/>
      <c r="F93" s="1181"/>
      <c r="G93" s="1181"/>
      <c r="H93" s="1181"/>
      <c r="I93" s="1181"/>
      <c r="J93" s="1181"/>
      <c r="K93" s="1182"/>
      <c r="L93" s="271" t="s">
        <v>246</v>
      </c>
      <c r="M93" s="272">
        <v>10</v>
      </c>
      <c r="N93" s="383" t="str">
        <f>'گام دوم '!$K$89</f>
        <v>ارائه‏شده‏کامل‏یاناقص</v>
      </c>
      <c r="O93" s="383" t="str">
        <f>'گام دوم '!K89</f>
        <v>ارائه‏شده‏کامل‏یاناقص</v>
      </c>
      <c r="P93" s="274" t="str">
        <f>'گام سوم و چهارم'!P93</f>
        <v xml:space="preserve">مخاطره‏وجود‏ندارد </v>
      </c>
      <c r="Q93" s="274" t="str">
        <f>'گام سوم و چهارم'!Q93</f>
        <v>اقدام کنترلی نیاز ندارد</v>
      </c>
      <c r="R93" s="568" t="s">
        <v>588</v>
      </c>
      <c r="S93" s="275">
        <f t="shared" si="7"/>
        <v>10</v>
      </c>
      <c r="T93" s="272"/>
      <c r="U93" s="281"/>
      <c r="V93" s="280"/>
      <c r="W93" s="1168"/>
      <c r="X93" s="1169"/>
      <c r="Y93" s="1170"/>
    </row>
    <row r="94" spans="1:25" ht="29.25" thickBot="1">
      <c r="A94" s="310">
        <v>66</v>
      </c>
      <c r="B94" s="1180" t="s">
        <v>121</v>
      </c>
      <c r="C94" s="1181"/>
      <c r="D94" s="1181"/>
      <c r="E94" s="1181"/>
      <c r="F94" s="1181"/>
      <c r="G94" s="1181"/>
      <c r="H94" s="1181"/>
      <c r="I94" s="1181"/>
      <c r="J94" s="1181"/>
      <c r="K94" s="1182"/>
      <c r="L94" s="271" t="s">
        <v>246</v>
      </c>
      <c r="M94" s="272">
        <v>10</v>
      </c>
      <c r="N94" s="383" t="str">
        <f>'گام دوم '!$K$90</f>
        <v>ارائه‏شده‏کامل‏یاناقص</v>
      </c>
      <c r="O94" s="383" t="str">
        <f>'گام دوم '!K90</f>
        <v>ارائه‏شده‏کامل‏یاناقص</v>
      </c>
      <c r="P94" s="274" t="str">
        <f>'گام سوم و چهارم'!P94</f>
        <v xml:space="preserve">مخاطره‏وجود‏ندارد </v>
      </c>
      <c r="Q94" s="274" t="str">
        <f>'گام سوم و چهارم'!Q94</f>
        <v>اقدام کنترلی نیاز ندارد</v>
      </c>
      <c r="R94" s="568" t="s">
        <v>588</v>
      </c>
      <c r="S94" s="275">
        <f t="shared" si="7"/>
        <v>10</v>
      </c>
      <c r="T94" s="272"/>
      <c r="U94" s="281"/>
      <c r="V94" s="280"/>
      <c r="W94" s="1168"/>
      <c r="X94" s="1169"/>
      <c r="Y94" s="1170"/>
    </row>
    <row r="95" spans="1:25" ht="29.25" thickBot="1">
      <c r="A95" s="310">
        <v>67</v>
      </c>
      <c r="B95" s="1180" t="s">
        <v>216</v>
      </c>
      <c r="C95" s="1181"/>
      <c r="D95" s="1181"/>
      <c r="E95" s="1181"/>
      <c r="F95" s="1181"/>
      <c r="G95" s="1181"/>
      <c r="H95" s="1181"/>
      <c r="I95" s="1181"/>
      <c r="J95" s="1181"/>
      <c r="K95" s="1182"/>
      <c r="L95" s="271" t="s">
        <v>246</v>
      </c>
      <c r="M95" s="272">
        <v>10</v>
      </c>
      <c r="N95" s="383" t="str">
        <f>'گام دوم '!$K$91</f>
        <v>ارائه‏شده‏کامل‏یاناقص</v>
      </c>
      <c r="O95" s="383" t="str">
        <f>'گام دوم '!K91</f>
        <v>ارائه‏شده‏کامل‏یاناقص</v>
      </c>
      <c r="P95" s="274" t="str">
        <f>'گام سوم و چهارم'!P95</f>
        <v xml:space="preserve">مخاطره‏وجود‏ندارد </v>
      </c>
      <c r="Q95" s="274" t="str">
        <f>'گام سوم و چهارم'!Q95</f>
        <v>اقدام کنترلی نیاز ندارد</v>
      </c>
      <c r="R95" s="568" t="s">
        <v>588</v>
      </c>
      <c r="S95" s="275">
        <f t="shared" si="7"/>
        <v>10</v>
      </c>
      <c r="T95" s="272"/>
      <c r="U95" s="281"/>
      <c r="V95" s="280"/>
      <c r="W95" s="1244"/>
      <c r="X95" s="1245"/>
      <c r="Y95" s="1246"/>
    </row>
    <row r="96" spans="1:25" ht="29.25" thickBot="1">
      <c r="A96" s="310">
        <v>68</v>
      </c>
      <c r="B96" s="1180" t="s">
        <v>217</v>
      </c>
      <c r="C96" s="1181"/>
      <c r="D96" s="1181"/>
      <c r="E96" s="1181"/>
      <c r="F96" s="1181"/>
      <c r="G96" s="1181"/>
      <c r="H96" s="1181"/>
      <c r="I96" s="1181"/>
      <c r="J96" s="1181"/>
      <c r="K96" s="1182"/>
      <c r="L96" s="271" t="s">
        <v>246</v>
      </c>
      <c r="M96" s="272">
        <v>10</v>
      </c>
      <c r="N96" s="383" t="str">
        <f>'گام دوم '!$K$92</f>
        <v>ارائه‏شده‏کامل‏یاناقص</v>
      </c>
      <c r="O96" s="383" t="str">
        <f>'گام دوم '!K92</f>
        <v>ارائه‏شده‏کامل‏یاناقص</v>
      </c>
      <c r="P96" s="274" t="str">
        <f>'گام سوم و چهارم'!P96</f>
        <v xml:space="preserve">مخاطره‏وجود‏ندارد </v>
      </c>
      <c r="Q96" s="274" t="str">
        <f>'گام سوم و چهارم'!Q96</f>
        <v>اقدام کنترلی نیاز ندارد</v>
      </c>
      <c r="R96" s="568" t="s">
        <v>588</v>
      </c>
      <c r="S96" s="275">
        <f t="shared" si="7"/>
        <v>10</v>
      </c>
      <c r="T96" s="272"/>
      <c r="U96" s="281"/>
      <c r="V96" s="280"/>
      <c r="W96" s="1168"/>
      <c r="X96" s="1169"/>
      <c r="Y96" s="1170"/>
    </row>
    <row r="97" spans="1:25" ht="29.25" thickBot="1">
      <c r="A97" s="310">
        <v>69</v>
      </c>
      <c r="B97" s="1180" t="s">
        <v>42</v>
      </c>
      <c r="C97" s="1181"/>
      <c r="D97" s="1181"/>
      <c r="E97" s="1181"/>
      <c r="F97" s="1181"/>
      <c r="G97" s="1181"/>
      <c r="H97" s="1181"/>
      <c r="I97" s="1181"/>
      <c r="J97" s="1181"/>
      <c r="K97" s="1182"/>
      <c r="L97" s="271" t="s">
        <v>246</v>
      </c>
      <c r="M97" s="272">
        <v>10</v>
      </c>
      <c r="N97" s="383" t="str">
        <f>'گام دوم '!$K$93</f>
        <v>ارائه‏شده‏کامل‏یاناقص</v>
      </c>
      <c r="O97" s="383" t="str">
        <f>'گام دوم '!K93</f>
        <v>ارائه‏شده‏کامل‏یاناقص</v>
      </c>
      <c r="P97" s="274" t="str">
        <f>'گام سوم و چهارم'!P97</f>
        <v xml:space="preserve">مخاطره‏وجود‏ندارد </v>
      </c>
      <c r="Q97" s="274" t="str">
        <f>'گام سوم و چهارم'!Q97</f>
        <v>اقدام کنترلی نیاز ندارد</v>
      </c>
      <c r="R97" s="568" t="s">
        <v>588</v>
      </c>
      <c r="S97" s="275">
        <f t="shared" si="7"/>
        <v>10</v>
      </c>
      <c r="T97" s="272"/>
      <c r="U97" s="281"/>
      <c r="V97" s="280"/>
      <c r="W97" s="1168"/>
      <c r="X97" s="1169"/>
      <c r="Y97" s="1170"/>
    </row>
    <row r="98" spans="1:25" ht="29.25" thickBot="1">
      <c r="A98" s="310">
        <v>70</v>
      </c>
      <c r="B98" s="1234" t="s">
        <v>127</v>
      </c>
      <c r="C98" s="1235"/>
      <c r="D98" s="1235"/>
      <c r="E98" s="1235"/>
      <c r="F98" s="1235"/>
      <c r="G98" s="1235"/>
      <c r="H98" s="1235"/>
      <c r="I98" s="1235"/>
      <c r="J98" s="1235"/>
      <c r="K98" s="1236"/>
      <c r="L98" s="271" t="s">
        <v>246</v>
      </c>
      <c r="M98" s="272">
        <v>10</v>
      </c>
      <c r="N98" s="383" t="str">
        <f>'گام دوم '!$K$94</f>
        <v>ارائه‏شده‏کامل‏یاناقص</v>
      </c>
      <c r="O98" s="383" t="str">
        <f>'گام دوم '!K94</f>
        <v>ارائه‏شده‏کامل‏یاناقص</v>
      </c>
      <c r="P98" s="274" t="str">
        <f>'گام سوم و چهارم'!P98</f>
        <v xml:space="preserve">مخاطره‏وجود‏ندارد </v>
      </c>
      <c r="Q98" s="274" t="str">
        <f>'گام سوم و چهارم'!Q98</f>
        <v>اقدام کنترلی نیاز ندارد</v>
      </c>
      <c r="R98" s="568" t="s">
        <v>588</v>
      </c>
      <c r="S98" s="275">
        <f t="shared" si="7"/>
        <v>10</v>
      </c>
      <c r="T98" s="272"/>
      <c r="U98" s="286"/>
      <c r="V98" s="292"/>
      <c r="W98" s="1186"/>
      <c r="X98" s="1187"/>
      <c r="Y98" s="1188"/>
    </row>
    <row r="99" spans="1:25" ht="24.75" thickBot="1">
      <c r="A99" s="306"/>
      <c r="B99" s="1149" t="s">
        <v>643</v>
      </c>
      <c r="C99" s="1150"/>
      <c r="D99" s="1150"/>
      <c r="E99" s="1150"/>
      <c r="F99" s="1150"/>
      <c r="G99" s="1150"/>
      <c r="H99" s="1150"/>
      <c r="I99" s="1150"/>
      <c r="J99" s="1150"/>
      <c r="K99" s="1151"/>
      <c r="L99" s="306"/>
      <c r="M99" s="307"/>
      <c r="N99" s="307"/>
      <c r="O99" s="307"/>
      <c r="P99" s="307"/>
      <c r="Q99" s="307"/>
      <c r="R99" s="307"/>
      <c r="S99" s="307"/>
      <c r="T99" s="295"/>
      <c r="U99" s="308"/>
      <c r="V99" s="308"/>
      <c r="W99" s="307"/>
      <c r="X99" s="307"/>
      <c r="Y99" s="309"/>
    </row>
    <row r="100" spans="1:25" ht="29.25" thickBot="1">
      <c r="A100" s="310">
        <v>71</v>
      </c>
      <c r="B100" s="1048" t="s">
        <v>668</v>
      </c>
      <c r="C100" s="1049"/>
      <c r="D100" s="1049"/>
      <c r="E100" s="1049"/>
      <c r="F100" s="1049"/>
      <c r="G100" s="1049"/>
      <c r="H100" s="1049"/>
      <c r="I100" s="1049"/>
      <c r="J100" s="1049"/>
      <c r="K100" s="1050"/>
      <c r="L100" s="271" t="s">
        <v>246</v>
      </c>
      <c r="M100" s="272">
        <v>10</v>
      </c>
      <c r="N100" s="383" t="str">
        <f>'گام دوم '!$K$105</f>
        <v>ارائه‏شده‏کامل‏یاناقص</v>
      </c>
      <c r="O100" s="383" t="str">
        <f>'گام دوم '!K105</f>
        <v>ارائه‏شده‏کامل‏یاناقص</v>
      </c>
      <c r="P100" s="274" t="str">
        <f>'گام سوم و چهارم'!P100</f>
        <v xml:space="preserve">مخاطره‏وجود‏ندارد </v>
      </c>
      <c r="Q100" s="274" t="str">
        <f>'گام سوم و چهارم'!Q100</f>
        <v>اقدام کنترلی نیاز ندارد</v>
      </c>
      <c r="R100" s="568" t="s">
        <v>588</v>
      </c>
      <c r="S100" s="275">
        <f t="shared" si="7"/>
        <v>10</v>
      </c>
      <c r="T100" s="272"/>
      <c r="U100" s="281"/>
      <c r="V100" s="280"/>
      <c r="W100" s="1168"/>
      <c r="X100" s="1169"/>
      <c r="Y100" s="1170"/>
    </row>
    <row r="101" spans="1:25" ht="29.25" thickBot="1">
      <c r="A101" s="310">
        <v>72</v>
      </c>
      <c r="B101" s="1048" t="s">
        <v>669</v>
      </c>
      <c r="C101" s="1049"/>
      <c r="D101" s="1049"/>
      <c r="E101" s="1049"/>
      <c r="F101" s="1049"/>
      <c r="G101" s="1049"/>
      <c r="H101" s="1049"/>
      <c r="I101" s="1049"/>
      <c r="J101" s="1049"/>
      <c r="K101" s="1050"/>
      <c r="L101" s="271" t="s">
        <v>246</v>
      </c>
      <c r="M101" s="272">
        <v>10</v>
      </c>
      <c r="N101" s="383" t="str">
        <f>'گام دوم '!$K$106</f>
        <v>ارائه‏شده‏کامل‏یاناقص</v>
      </c>
      <c r="O101" s="383" t="str">
        <f>'گام دوم '!K106</f>
        <v>ارائه‏شده‏کامل‏یاناقص</v>
      </c>
      <c r="P101" s="274" t="str">
        <f>'گام سوم و چهارم'!P101</f>
        <v xml:space="preserve">مخاطره‏وجود‏ندارد </v>
      </c>
      <c r="Q101" s="274" t="str">
        <f>'گام سوم و چهارم'!Q101</f>
        <v>اقدام کنترلی نیاز ندارد</v>
      </c>
      <c r="R101" s="568" t="s">
        <v>588</v>
      </c>
      <c r="S101" s="275">
        <f t="shared" si="7"/>
        <v>10</v>
      </c>
      <c r="T101" s="272"/>
      <c r="U101" s="281"/>
      <c r="V101" s="280"/>
      <c r="W101" s="1168"/>
      <c r="X101" s="1169"/>
      <c r="Y101" s="1170"/>
    </row>
    <row r="102" spans="1:25" ht="29.25" thickBot="1">
      <c r="A102" s="310">
        <v>73</v>
      </c>
      <c r="B102" s="1045" t="s">
        <v>670</v>
      </c>
      <c r="C102" s="1046"/>
      <c r="D102" s="1046"/>
      <c r="E102" s="1046"/>
      <c r="F102" s="1046"/>
      <c r="G102" s="1046"/>
      <c r="H102" s="1046"/>
      <c r="I102" s="1046"/>
      <c r="J102" s="1046"/>
      <c r="K102" s="1047"/>
      <c r="L102" s="271" t="s">
        <v>246</v>
      </c>
      <c r="M102" s="272">
        <v>10</v>
      </c>
      <c r="N102" s="383" t="str">
        <f>'گام دوم '!$K$107</f>
        <v>ارائه‏شده‏کامل‏یاناقص</v>
      </c>
      <c r="O102" s="383" t="str">
        <f>'گام دوم '!K107</f>
        <v>ارائه‏شده‏کامل‏یاناقص</v>
      </c>
      <c r="P102" s="274" t="str">
        <f>'گام سوم و چهارم'!P102</f>
        <v xml:space="preserve">مخاطره‏وجود‏ندارد </v>
      </c>
      <c r="Q102" s="274" t="str">
        <f>'گام سوم و چهارم'!Q102</f>
        <v>اقدام کنترلی نیاز ندارد</v>
      </c>
      <c r="R102" s="568" t="s">
        <v>588</v>
      </c>
      <c r="S102" s="275">
        <f t="shared" si="7"/>
        <v>10</v>
      </c>
      <c r="T102" s="272"/>
      <c r="U102" s="281"/>
      <c r="V102" s="280"/>
      <c r="W102" s="1168"/>
      <c r="X102" s="1169"/>
      <c r="Y102" s="1170"/>
    </row>
    <row r="103" spans="1:25" ht="29.25" thickBot="1">
      <c r="A103" s="310">
        <v>74</v>
      </c>
      <c r="B103" s="1045" t="s">
        <v>671</v>
      </c>
      <c r="C103" s="1046"/>
      <c r="D103" s="1046"/>
      <c r="E103" s="1046"/>
      <c r="F103" s="1046"/>
      <c r="G103" s="1046"/>
      <c r="H103" s="1046"/>
      <c r="I103" s="1046"/>
      <c r="J103" s="1046"/>
      <c r="K103" s="1047"/>
      <c r="L103" s="271" t="s">
        <v>246</v>
      </c>
      <c r="M103" s="272">
        <v>10</v>
      </c>
      <c r="N103" s="383" t="str">
        <f>'گام دوم '!$K$108</f>
        <v>ارائه‏شده‏کامل‏یاناقص</v>
      </c>
      <c r="O103" s="383" t="str">
        <f>'گام دوم '!K108</f>
        <v>ارائه‏شده‏کامل‏یاناقص</v>
      </c>
      <c r="P103" s="274" t="str">
        <f>'گام سوم و چهارم'!P103</f>
        <v xml:space="preserve">مخاطره‏وجود‏ندارد </v>
      </c>
      <c r="Q103" s="274" t="str">
        <f>'گام سوم و چهارم'!Q103</f>
        <v>اقدام کنترلی نیاز ندارد</v>
      </c>
      <c r="R103" s="568" t="s">
        <v>588</v>
      </c>
      <c r="S103" s="275">
        <f t="shared" si="7"/>
        <v>10</v>
      </c>
      <c r="T103" s="272"/>
      <c r="U103" s="281"/>
      <c r="V103" s="280"/>
      <c r="W103" s="1168"/>
      <c r="X103" s="1169"/>
      <c r="Y103" s="1170"/>
    </row>
    <row r="104" spans="1:25" ht="29.25" thickBot="1">
      <c r="A104" s="310">
        <v>75</v>
      </c>
      <c r="B104" s="1048" t="s">
        <v>650</v>
      </c>
      <c r="C104" s="1049"/>
      <c r="D104" s="1049"/>
      <c r="E104" s="1049"/>
      <c r="F104" s="1049"/>
      <c r="G104" s="1049"/>
      <c r="H104" s="1049"/>
      <c r="I104" s="1049"/>
      <c r="J104" s="1049"/>
      <c r="K104" s="1050"/>
      <c r="L104" s="271" t="s">
        <v>246</v>
      </c>
      <c r="M104" s="272">
        <v>10</v>
      </c>
      <c r="N104" s="383" t="str">
        <f>'گام دوم '!$K$109</f>
        <v>ارائه‏شده‏کامل‏یاناقص</v>
      </c>
      <c r="O104" s="383" t="str">
        <f>'گام دوم '!K109</f>
        <v>ارائه‏شده‏کامل‏یاناقص</v>
      </c>
      <c r="P104" s="274" t="str">
        <f>'گام سوم و چهارم'!P104</f>
        <v xml:space="preserve">مخاطره‏وجود‏ندارد </v>
      </c>
      <c r="Q104" s="274" t="str">
        <f>'گام سوم و چهارم'!Q104</f>
        <v>اقدام کنترلی نیاز ندارد</v>
      </c>
      <c r="R104" s="568" t="s">
        <v>588</v>
      </c>
      <c r="S104" s="275">
        <f t="shared" si="7"/>
        <v>10</v>
      </c>
      <c r="T104" s="272"/>
      <c r="U104" s="281"/>
      <c r="V104" s="280"/>
      <c r="W104" s="1168"/>
      <c r="X104" s="1169"/>
      <c r="Y104" s="1170"/>
    </row>
    <row r="105" spans="1:25" ht="29.25" thickBot="1">
      <c r="A105" s="310">
        <v>76</v>
      </c>
      <c r="B105" s="1051" t="s">
        <v>675</v>
      </c>
      <c r="C105" s="1052"/>
      <c r="D105" s="1052"/>
      <c r="E105" s="1052"/>
      <c r="F105" s="1052"/>
      <c r="G105" s="1052"/>
      <c r="H105" s="1052"/>
      <c r="I105" s="1052"/>
      <c r="J105" s="1052"/>
      <c r="K105" s="1053"/>
      <c r="L105" s="271" t="s">
        <v>246</v>
      </c>
      <c r="M105" s="272">
        <v>10</v>
      </c>
      <c r="N105" s="383" t="str">
        <f>'گام دوم '!$K$112</f>
        <v>ارائه‏شده‏کامل‏یاناقص</v>
      </c>
      <c r="O105" s="383" t="str">
        <f>'گام دوم '!K112</f>
        <v>ارائه‏شده‏کامل‏یاناقص</v>
      </c>
      <c r="P105" s="274" t="str">
        <f>'گام سوم و چهارم'!P105</f>
        <v xml:space="preserve">مخاطره‏وجود‏ندارد </v>
      </c>
      <c r="Q105" s="274" t="str">
        <f>'گام سوم و چهارم'!Q105</f>
        <v>اقدام کنترلی نیاز ندارد</v>
      </c>
      <c r="R105" s="568" t="s">
        <v>588</v>
      </c>
      <c r="S105" s="275">
        <f t="shared" si="7"/>
        <v>10</v>
      </c>
      <c r="T105" s="272"/>
      <c r="U105" s="281"/>
      <c r="V105" s="280"/>
      <c r="W105" s="1168"/>
      <c r="X105" s="1169"/>
      <c r="Y105" s="1170"/>
    </row>
    <row r="106" spans="1:25" ht="29.25" thickBot="1">
      <c r="A106" s="310">
        <v>77</v>
      </c>
      <c r="B106" s="1051" t="s">
        <v>642</v>
      </c>
      <c r="C106" s="1052"/>
      <c r="D106" s="1052"/>
      <c r="E106" s="1052"/>
      <c r="F106" s="1052"/>
      <c r="G106" s="1052"/>
      <c r="H106" s="1052"/>
      <c r="I106" s="1052"/>
      <c r="J106" s="1052"/>
      <c r="K106" s="1053"/>
      <c r="L106" s="271" t="s">
        <v>246</v>
      </c>
      <c r="M106" s="272">
        <v>10</v>
      </c>
      <c r="N106" s="383" t="str">
        <f>'گام دوم '!$K$114</f>
        <v>ارائه‏شده‏کامل‏یاناقص</v>
      </c>
      <c r="O106" s="383" t="str">
        <f>'گام دوم '!K114</f>
        <v>ارائه‏شده‏کامل‏یاناقص</v>
      </c>
      <c r="P106" s="274" t="str">
        <f>'گام سوم و چهارم'!P106</f>
        <v xml:space="preserve">مخاطره‏وجود‏ندارد </v>
      </c>
      <c r="Q106" s="274" t="str">
        <f>'گام سوم و چهارم'!Q106</f>
        <v>اقدام کنترلی نیاز ندارد</v>
      </c>
      <c r="R106" s="568" t="s">
        <v>588</v>
      </c>
      <c r="S106" s="275">
        <f t="shared" si="7"/>
        <v>10</v>
      </c>
      <c r="T106" s="272"/>
      <c r="U106" s="281"/>
      <c r="V106" s="280"/>
      <c r="W106" s="1168"/>
      <c r="X106" s="1169"/>
      <c r="Y106" s="1170"/>
    </row>
    <row r="107" spans="1:25" ht="29.25" thickBot="1">
      <c r="A107" s="310">
        <v>78</v>
      </c>
      <c r="B107" s="1042" t="s">
        <v>647</v>
      </c>
      <c r="C107" s="1043"/>
      <c r="D107" s="1043"/>
      <c r="E107" s="1043"/>
      <c r="F107" s="1043"/>
      <c r="G107" s="1043"/>
      <c r="H107" s="1043"/>
      <c r="I107" s="1043"/>
      <c r="J107" s="1043"/>
      <c r="K107" s="1044"/>
      <c r="L107" s="271" t="s">
        <v>246</v>
      </c>
      <c r="M107" s="272">
        <v>10</v>
      </c>
      <c r="N107" s="383" t="str">
        <f>'گام دوم '!$K$118</f>
        <v>ارائه‏شده‏کامل‏یاناقص</v>
      </c>
      <c r="O107" s="383" t="str">
        <f>'گام دوم '!K118</f>
        <v>ارائه‏شده‏کامل‏یاناقص</v>
      </c>
      <c r="P107" s="274" t="str">
        <f>'گام سوم و چهارم'!P107</f>
        <v xml:space="preserve">مخاطره‏وجود‏ندارد </v>
      </c>
      <c r="Q107" s="274" t="str">
        <f>'گام سوم و چهارم'!Q107</f>
        <v>اقدام کنترلی نیاز ندارد</v>
      </c>
      <c r="R107" s="568" t="s">
        <v>588</v>
      </c>
      <c r="S107" s="275">
        <f t="shared" si="7"/>
        <v>10</v>
      </c>
      <c r="T107" s="272"/>
      <c r="U107" s="281"/>
      <c r="V107" s="280"/>
      <c r="W107" s="1168"/>
      <c r="X107" s="1169"/>
      <c r="Y107" s="1170"/>
    </row>
    <row r="108" spans="1:25" ht="29.25" thickBot="1">
      <c r="A108" s="310">
        <v>79</v>
      </c>
      <c r="B108" s="1042" t="s">
        <v>649</v>
      </c>
      <c r="C108" s="1043"/>
      <c r="D108" s="1043"/>
      <c r="E108" s="1043"/>
      <c r="F108" s="1043"/>
      <c r="G108" s="1043"/>
      <c r="H108" s="1043"/>
      <c r="I108" s="1043"/>
      <c r="J108" s="1043"/>
      <c r="K108" s="1044"/>
      <c r="L108" s="271" t="s">
        <v>246</v>
      </c>
      <c r="M108" s="272">
        <v>10</v>
      </c>
      <c r="N108" s="383" t="str">
        <f>'گام دوم '!$K$116</f>
        <v>ارائه‏شده‏کامل‏یاناقص</v>
      </c>
      <c r="O108" s="383" t="str">
        <f>'گام دوم '!K116</f>
        <v>ارائه‏شده‏کامل‏یاناقص</v>
      </c>
      <c r="P108" s="274" t="str">
        <f>'گام سوم و چهارم'!P108</f>
        <v xml:space="preserve">مخاطره‏وجود‏ندارد </v>
      </c>
      <c r="Q108" s="274" t="str">
        <f>'گام سوم و چهارم'!Q108</f>
        <v>اقدام کنترلی نیاز ندارد</v>
      </c>
      <c r="R108" s="568" t="s">
        <v>588</v>
      </c>
      <c r="S108" s="275">
        <f t="shared" si="7"/>
        <v>10</v>
      </c>
      <c r="T108" s="272"/>
      <c r="U108" s="281"/>
      <c r="V108" s="280"/>
      <c r="W108" s="1168"/>
      <c r="X108" s="1169"/>
      <c r="Y108" s="1170"/>
    </row>
    <row r="109" spans="1:25" ht="29.25" thickBot="1">
      <c r="A109" s="310">
        <v>80</v>
      </c>
      <c r="B109" s="1042" t="s">
        <v>648</v>
      </c>
      <c r="C109" s="1043"/>
      <c r="D109" s="1043"/>
      <c r="E109" s="1043"/>
      <c r="F109" s="1043"/>
      <c r="G109" s="1043"/>
      <c r="H109" s="1043"/>
      <c r="I109" s="1043"/>
      <c r="J109" s="1043"/>
      <c r="K109" s="1044"/>
      <c r="L109" s="271" t="s">
        <v>246</v>
      </c>
      <c r="M109" s="272">
        <v>10</v>
      </c>
      <c r="N109" s="383" t="str">
        <f>'گام دوم '!$K$117</f>
        <v>ارائه‏شده‏کامل‏یاناقص</v>
      </c>
      <c r="O109" s="383" t="str">
        <f>'گام دوم '!K117</f>
        <v>ارائه‏شده‏کامل‏یاناقص</v>
      </c>
      <c r="P109" s="274" t="str">
        <f>'گام سوم و چهارم'!P109</f>
        <v xml:space="preserve">مخاطره‏وجود‏ندارد </v>
      </c>
      <c r="Q109" s="274" t="str">
        <f>'گام سوم و چهارم'!Q109</f>
        <v>اقدام کنترلی نیاز ندارد</v>
      </c>
      <c r="R109" s="568" t="s">
        <v>588</v>
      </c>
      <c r="S109" s="275">
        <f t="shared" si="7"/>
        <v>10</v>
      </c>
      <c r="T109" s="272"/>
      <c r="U109" s="281"/>
      <c r="V109" s="280"/>
      <c r="W109" s="1168"/>
      <c r="X109" s="1169"/>
      <c r="Y109" s="1170"/>
    </row>
    <row r="110" spans="1:25" ht="29.25" thickBot="1">
      <c r="A110" s="310">
        <v>81</v>
      </c>
      <c r="B110" s="1042" t="s">
        <v>674</v>
      </c>
      <c r="C110" s="1043"/>
      <c r="D110" s="1043"/>
      <c r="E110" s="1043"/>
      <c r="F110" s="1043"/>
      <c r="G110" s="1043"/>
      <c r="H110" s="1043"/>
      <c r="I110" s="1043"/>
      <c r="J110" s="1043"/>
      <c r="K110" s="1044"/>
      <c r="L110" s="271" t="s">
        <v>246</v>
      </c>
      <c r="M110" s="272">
        <v>10</v>
      </c>
      <c r="N110" s="383" t="str">
        <f>'گام دوم '!$K$119</f>
        <v>ارائه‏شده‏کامل‏یاناقص</v>
      </c>
      <c r="O110" s="383" t="str">
        <f>'گام دوم '!K119</f>
        <v>ارائه‏شده‏کامل‏یاناقص</v>
      </c>
      <c r="P110" s="274" t="str">
        <f>'گام سوم و چهارم'!P110</f>
        <v xml:space="preserve">مخاطره‏وجود‏ندارد </v>
      </c>
      <c r="Q110" s="274" t="str">
        <f>'گام سوم و چهارم'!Q110</f>
        <v>اقدام کنترلی نیاز ندارد</v>
      </c>
      <c r="R110" s="568" t="s">
        <v>588</v>
      </c>
      <c r="S110" s="275">
        <f t="shared" si="7"/>
        <v>10</v>
      </c>
      <c r="T110" s="272"/>
      <c r="U110" s="281"/>
      <c r="V110" s="280"/>
      <c r="W110" s="1168"/>
      <c r="X110" s="1169"/>
      <c r="Y110" s="1170"/>
    </row>
    <row r="111" spans="1:25" ht="29.25" thickBot="1">
      <c r="A111" s="310"/>
      <c r="B111" s="1054" t="s">
        <v>680</v>
      </c>
      <c r="C111" s="1055"/>
      <c r="D111" s="1055"/>
      <c r="E111" s="1055"/>
      <c r="F111" s="1055"/>
      <c r="G111" s="1055"/>
      <c r="H111" s="1055"/>
      <c r="I111" s="1055"/>
      <c r="J111" s="1055"/>
      <c r="K111" s="1056"/>
      <c r="L111" s="271" t="s">
        <v>246</v>
      </c>
      <c r="M111" s="272">
        <v>10</v>
      </c>
      <c r="N111" s="383" t="str">
        <f>'گام دوم '!$K$120</f>
        <v>ارائه‏شده‏کامل‏یاناقص</v>
      </c>
      <c r="O111" s="383" t="str">
        <f>'گام دوم '!K120</f>
        <v>ارائه‏شده‏کامل‏یاناقص</v>
      </c>
      <c r="P111" s="274" t="str">
        <f>'گام سوم و چهارم'!P111</f>
        <v xml:space="preserve">مخاطره‏وجود‏ندارد </v>
      </c>
      <c r="Q111" s="274" t="str">
        <f>'گام سوم و چهارم'!Q111</f>
        <v>اقدام کنترلی نیاز ندارد</v>
      </c>
      <c r="R111" s="568" t="s">
        <v>588</v>
      </c>
      <c r="S111" s="275">
        <f t="shared" si="7"/>
        <v>10</v>
      </c>
      <c r="T111" s="272"/>
      <c r="U111" s="281"/>
      <c r="V111" s="280"/>
      <c r="W111" s="1168"/>
      <c r="X111" s="1169"/>
      <c r="Y111" s="1170"/>
    </row>
    <row r="112" spans="1:25" ht="29.25" thickBot="1">
      <c r="A112" s="310"/>
      <c r="B112" s="1054" t="s">
        <v>682</v>
      </c>
      <c r="C112" s="1055"/>
      <c r="D112" s="1055"/>
      <c r="E112" s="1055"/>
      <c r="F112" s="1055"/>
      <c r="G112" s="1055"/>
      <c r="H112" s="1055"/>
      <c r="I112" s="1055"/>
      <c r="J112" s="1055"/>
      <c r="K112" s="1056"/>
      <c r="L112" s="271" t="s">
        <v>246</v>
      </c>
      <c r="M112" s="272">
        <v>10</v>
      </c>
      <c r="N112" s="383" t="str">
        <f>'گام دوم '!$K$121</f>
        <v>ارائه‏شده‏کامل‏یاناقص</v>
      </c>
      <c r="O112" s="383" t="str">
        <f>'گام دوم '!K121</f>
        <v>ارائه‏شده‏کامل‏یاناقص</v>
      </c>
      <c r="P112" s="274" t="str">
        <f>'گام سوم و چهارم'!P112</f>
        <v xml:space="preserve">مخاطره‏وجود‏ندارد </v>
      </c>
      <c r="Q112" s="274" t="str">
        <f>'گام سوم و چهارم'!Q112</f>
        <v>اقدام کنترلی نیاز ندارد</v>
      </c>
      <c r="R112" s="568" t="s">
        <v>588</v>
      </c>
      <c r="S112" s="275">
        <f t="shared" si="7"/>
        <v>10</v>
      </c>
      <c r="T112" s="272"/>
      <c r="U112" s="281"/>
      <c r="V112" s="280"/>
      <c r="W112" s="1168"/>
      <c r="X112" s="1169"/>
      <c r="Y112" s="1170"/>
    </row>
    <row r="113" spans="1:25" ht="27" thickBot="1">
      <c r="A113" s="321"/>
      <c r="B113" s="1257" t="s">
        <v>283</v>
      </c>
      <c r="C113" s="1258"/>
      <c r="D113" s="1258"/>
      <c r="E113" s="1258"/>
      <c r="F113" s="1258"/>
      <c r="G113" s="1258"/>
      <c r="H113" s="1258"/>
      <c r="I113" s="1258"/>
      <c r="J113" s="1258"/>
      <c r="K113" s="1259"/>
      <c r="L113" s="321"/>
      <c r="M113" s="322"/>
      <c r="N113" s="323"/>
      <c r="O113" s="323"/>
      <c r="P113" s="322"/>
      <c r="Q113" s="322"/>
      <c r="R113" s="322"/>
      <c r="S113" s="324"/>
      <c r="T113" s="325"/>
      <c r="U113" s="326"/>
      <c r="V113" s="326"/>
      <c r="W113" s="322"/>
      <c r="X113" s="322"/>
      <c r="Y113" s="327"/>
    </row>
    <row r="114" spans="1:25" ht="24.75" thickBot="1">
      <c r="A114" s="267"/>
      <c r="B114" s="1243" t="s">
        <v>282</v>
      </c>
      <c r="C114" s="1178"/>
      <c r="D114" s="1178"/>
      <c r="E114" s="1178"/>
      <c r="F114" s="1178"/>
      <c r="G114" s="1178"/>
      <c r="H114" s="1178"/>
      <c r="I114" s="1178"/>
      <c r="J114" s="1178"/>
      <c r="K114" s="1179"/>
      <c r="L114" s="267"/>
      <c r="M114" s="268"/>
      <c r="N114" s="328"/>
      <c r="O114" s="328"/>
      <c r="P114" s="268"/>
      <c r="Q114" s="268"/>
      <c r="R114" s="268"/>
      <c r="S114" s="288"/>
      <c r="T114" s="269"/>
      <c r="U114" s="276"/>
      <c r="V114" s="276"/>
      <c r="W114" s="268"/>
      <c r="X114" s="268"/>
      <c r="Y114" s="270"/>
    </row>
    <row r="115" spans="1:25" ht="29.25" thickBot="1">
      <c r="A115" s="320">
        <v>82</v>
      </c>
      <c r="B115" s="1180" t="s">
        <v>132</v>
      </c>
      <c r="C115" s="1181"/>
      <c r="D115" s="1181"/>
      <c r="E115" s="1181"/>
      <c r="F115" s="1181"/>
      <c r="G115" s="1181"/>
      <c r="H115" s="1181"/>
      <c r="I115" s="1181"/>
      <c r="J115" s="1181"/>
      <c r="K115" s="1182"/>
      <c r="L115" s="329" t="s">
        <v>246</v>
      </c>
      <c r="M115" s="272">
        <v>20</v>
      </c>
      <c r="N115" s="383" t="str">
        <f>'گام دوم '!$K$138</f>
        <v>ارائه‏شده‏کامل‏یاناقص</v>
      </c>
      <c r="O115" s="383" t="str">
        <f>'گام دوم '!K138</f>
        <v>ارائه‏شده‏کامل‏یاناقص</v>
      </c>
      <c r="P115" s="274" t="str">
        <f>'گام سوم و چهارم'!P115</f>
        <v xml:space="preserve">مخاطره‏وجود‏ندارد </v>
      </c>
      <c r="Q115" s="274" t="str">
        <f>'گام سوم و چهارم'!Q115</f>
        <v>اقدام کنترلی نیاز ندارد</v>
      </c>
      <c r="R115" s="568" t="s">
        <v>588</v>
      </c>
      <c r="S115" s="275">
        <f t="shared" ref="S115:S123" si="8">IF((OR(O115="ارائه‏شده‏کامل‏یاناقص", O115="ارائه‏نشده")), M115,0)</f>
        <v>20</v>
      </c>
      <c r="T115" s="272"/>
      <c r="U115" s="289"/>
      <c r="V115" s="290"/>
      <c r="W115" s="1168"/>
      <c r="X115" s="1169"/>
      <c r="Y115" s="1170"/>
    </row>
    <row r="116" spans="1:25" ht="29.25" thickBot="1">
      <c r="A116" s="320">
        <v>83</v>
      </c>
      <c r="B116" s="1180" t="s">
        <v>45</v>
      </c>
      <c r="C116" s="1181"/>
      <c r="D116" s="1181"/>
      <c r="E116" s="1181"/>
      <c r="F116" s="1181"/>
      <c r="G116" s="1181"/>
      <c r="H116" s="1181"/>
      <c r="I116" s="1181"/>
      <c r="J116" s="1181"/>
      <c r="K116" s="1182"/>
      <c r="L116" s="271" t="s">
        <v>246</v>
      </c>
      <c r="M116" s="272">
        <v>20</v>
      </c>
      <c r="N116" s="383" t="str">
        <f>'گام دوم '!$K$139</f>
        <v>ارائه‏شده‏کامل‏یاناقص</v>
      </c>
      <c r="O116" s="383" t="str">
        <f>'گام دوم '!K139</f>
        <v>ارائه‏شده‏کامل‏یاناقص</v>
      </c>
      <c r="P116" s="274" t="str">
        <f>'گام سوم و چهارم'!P116</f>
        <v xml:space="preserve">مخاطره‏وجود‏ندارد </v>
      </c>
      <c r="Q116" s="274" t="str">
        <f>'گام سوم و چهارم'!Q116</f>
        <v>اقدام کنترلی نیاز ندارد</v>
      </c>
      <c r="R116" s="568" t="s">
        <v>588</v>
      </c>
      <c r="S116" s="275">
        <f t="shared" si="8"/>
        <v>20</v>
      </c>
      <c r="T116" s="272"/>
      <c r="U116" s="289"/>
      <c r="V116" s="290"/>
      <c r="W116" s="1168"/>
      <c r="X116" s="1169"/>
      <c r="Y116" s="1170"/>
    </row>
    <row r="117" spans="1:25" ht="29.25" thickBot="1">
      <c r="A117" s="320">
        <v>84</v>
      </c>
      <c r="B117" s="1180" t="s">
        <v>122</v>
      </c>
      <c r="C117" s="1181"/>
      <c r="D117" s="1181"/>
      <c r="E117" s="1181"/>
      <c r="F117" s="1181"/>
      <c r="G117" s="1181"/>
      <c r="H117" s="1181"/>
      <c r="I117" s="1181"/>
      <c r="J117" s="1181"/>
      <c r="K117" s="1182"/>
      <c r="L117" s="271" t="s">
        <v>246</v>
      </c>
      <c r="M117" s="272">
        <v>20</v>
      </c>
      <c r="N117" s="383" t="str">
        <f>'گام دوم '!$K$140</f>
        <v>ارائه‏شده‏کامل‏یاناقص</v>
      </c>
      <c r="O117" s="383" t="str">
        <f>'گام دوم '!K140</f>
        <v>ارائه‏شده‏کامل‏یاناقص</v>
      </c>
      <c r="P117" s="274" t="str">
        <f>'گام سوم و چهارم'!P117</f>
        <v xml:space="preserve">مخاطره‏وجود‏ندارد </v>
      </c>
      <c r="Q117" s="274" t="str">
        <f>'گام سوم و چهارم'!Q117</f>
        <v>اقدام کنترلی نیاز ندارد</v>
      </c>
      <c r="R117" s="568" t="s">
        <v>588</v>
      </c>
      <c r="S117" s="275">
        <f t="shared" si="8"/>
        <v>20</v>
      </c>
      <c r="T117" s="272"/>
      <c r="U117" s="289"/>
      <c r="V117" s="290"/>
      <c r="W117" s="1168"/>
      <c r="X117" s="1169"/>
      <c r="Y117" s="1170"/>
    </row>
    <row r="118" spans="1:25" ht="29.25" thickBot="1">
      <c r="A118" s="320">
        <v>85</v>
      </c>
      <c r="B118" s="1213" t="s">
        <v>123</v>
      </c>
      <c r="C118" s="1214"/>
      <c r="D118" s="1214"/>
      <c r="E118" s="1214"/>
      <c r="F118" s="1214"/>
      <c r="G118" s="1214"/>
      <c r="H118" s="1214"/>
      <c r="I118" s="1214"/>
      <c r="J118" s="1214"/>
      <c r="K118" s="1215"/>
      <c r="L118" s="271" t="s">
        <v>246</v>
      </c>
      <c r="M118" s="272">
        <v>20</v>
      </c>
      <c r="N118" s="383" t="str">
        <f>'گام دوم '!$K$141</f>
        <v>ارائه‏شده‏کامل‏یاناقص</v>
      </c>
      <c r="O118" s="383" t="str">
        <f>'گام دوم '!K141</f>
        <v>ارائه‏شده‏کامل‏یاناقص</v>
      </c>
      <c r="P118" s="274" t="str">
        <f>'گام سوم و چهارم'!P118</f>
        <v xml:space="preserve">مخاطره‏وجود‏ندارد </v>
      </c>
      <c r="Q118" s="274" t="str">
        <f>'گام سوم و چهارم'!Q118</f>
        <v>اقدام کنترلی نیاز ندارد</v>
      </c>
      <c r="R118" s="568" t="s">
        <v>588</v>
      </c>
      <c r="S118" s="275">
        <f t="shared" si="8"/>
        <v>20</v>
      </c>
      <c r="T118" s="272"/>
      <c r="U118" s="289"/>
      <c r="V118" s="290"/>
      <c r="W118" s="1168"/>
      <c r="X118" s="1169"/>
      <c r="Y118" s="1170"/>
    </row>
    <row r="119" spans="1:25" ht="29.25" thickBot="1">
      <c r="A119" s="320">
        <v>86</v>
      </c>
      <c r="B119" s="1213" t="s">
        <v>100</v>
      </c>
      <c r="C119" s="1214"/>
      <c r="D119" s="1214"/>
      <c r="E119" s="1214"/>
      <c r="F119" s="1214"/>
      <c r="G119" s="1214"/>
      <c r="H119" s="1214"/>
      <c r="I119" s="1214"/>
      <c r="J119" s="1214"/>
      <c r="K119" s="1215"/>
      <c r="L119" s="271" t="s">
        <v>246</v>
      </c>
      <c r="M119" s="272">
        <v>20</v>
      </c>
      <c r="N119" s="383" t="str">
        <f>'گام دوم '!$K$142</f>
        <v>ارائه‏شده‏کامل‏یاناقص</v>
      </c>
      <c r="O119" s="383" t="str">
        <f>'گام دوم '!K142</f>
        <v>ارائه‏شده‏کامل‏یاناقص</v>
      </c>
      <c r="P119" s="274" t="str">
        <f>'گام سوم و چهارم'!P119</f>
        <v xml:space="preserve">مخاطره‏وجود‏ندارد </v>
      </c>
      <c r="Q119" s="274" t="str">
        <f>'گام سوم و چهارم'!Q119</f>
        <v>اقدام کنترلی نیاز ندارد</v>
      </c>
      <c r="R119" s="568" t="s">
        <v>588</v>
      </c>
      <c r="S119" s="275">
        <f t="shared" si="8"/>
        <v>20</v>
      </c>
      <c r="T119" s="272"/>
      <c r="U119" s="289"/>
      <c r="V119" s="290"/>
      <c r="W119" s="1244"/>
      <c r="X119" s="1245"/>
      <c r="Y119" s="1246"/>
    </row>
    <row r="120" spans="1:25" ht="29.25" thickBot="1">
      <c r="A120" s="320">
        <v>87</v>
      </c>
      <c r="B120" s="1213" t="s">
        <v>101</v>
      </c>
      <c r="C120" s="1214"/>
      <c r="D120" s="1214"/>
      <c r="E120" s="1214"/>
      <c r="F120" s="1214"/>
      <c r="G120" s="1214"/>
      <c r="H120" s="1214"/>
      <c r="I120" s="1214"/>
      <c r="J120" s="1214"/>
      <c r="K120" s="1215"/>
      <c r="L120" s="271" t="s">
        <v>246</v>
      </c>
      <c r="M120" s="272">
        <v>20</v>
      </c>
      <c r="N120" s="383" t="str">
        <f>'گام دوم '!$K$143</f>
        <v>ارائه‏شده‏کامل‏یاناقص</v>
      </c>
      <c r="O120" s="383" t="str">
        <f>'گام دوم '!K143</f>
        <v>ارائه‏شده‏کامل‏یاناقص</v>
      </c>
      <c r="P120" s="274" t="str">
        <f>'گام سوم و چهارم'!P120</f>
        <v xml:space="preserve">مخاطره‏وجود‏ندارد </v>
      </c>
      <c r="Q120" s="274" t="str">
        <f>'گام سوم و چهارم'!Q120</f>
        <v>اقدام کنترلی نیاز ندارد</v>
      </c>
      <c r="R120" s="568" t="s">
        <v>588</v>
      </c>
      <c r="S120" s="275">
        <f t="shared" si="8"/>
        <v>20</v>
      </c>
      <c r="T120" s="272"/>
      <c r="U120" s="289"/>
      <c r="V120" s="290"/>
      <c r="W120" s="1260"/>
      <c r="X120" s="1261"/>
      <c r="Y120" s="1262"/>
    </row>
    <row r="121" spans="1:25" ht="29.25" thickBot="1">
      <c r="A121" s="320">
        <v>88</v>
      </c>
      <c r="B121" s="1213" t="s">
        <v>103</v>
      </c>
      <c r="C121" s="1214"/>
      <c r="D121" s="1214"/>
      <c r="E121" s="1214"/>
      <c r="F121" s="1214"/>
      <c r="G121" s="1214"/>
      <c r="H121" s="1214"/>
      <c r="I121" s="1214"/>
      <c r="J121" s="1214"/>
      <c r="K121" s="1215"/>
      <c r="L121" s="271" t="s">
        <v>246</v>
      </c>
      <c r="M121" s="272">
        <v>20</v>
      </c>
      <c r="N121" s="383" t="str">
        <f>'گام دوم '!$K$144</f>
        <v>ارائه‏شده‏کامل‏یاناقص</v>
      </c>
      <c r="O121" s="383" t="str">
        <f>'گام دوم '!K144</f>
        <v>ارائه‏شده‏کامل‏یاناقص</v>
      </c>
      <c r="P121" s="274" t="str">
        <f>'گام سوم و چهارم'!P121</f>
        <v xml:space="preserve">مخاطره‏وجود‏ندارد </v>
      </c>
      <c r="Q121" s="274" t="str">
        <f>'گام سوم و چهارم'!Q121</f>
        <v>اقدام کنترلی نیاز ندارد</v>
      </c>
      <c r="R121" s="568" t="s">
        <v>588</v>
      </c>
      <c r="S121" s="275">
        <f t="shared" si="8"/>
        <v>20</v>
      </c>
      <c r="T121" s="272"/>
      <c r="U121" s="289"/>
      <c r="V121" s="290"/>
      <c r="W121" s="1168"/>
      <c r="X121" s="1169"/>
      <c r="Y121" s="1170"/>
    </row>
    <row r="122" spans="1:25" ht="29.25" thickBot="1">
      <c r="A122" s="320">
        <v>89</v>
      </c>
      <c r="B122" s="1213" t="s">
        <v>102</v>
      </c>
      <c r="C122" s="1214"/>
      <c r="D122" s="1214"/>
      <c r="E122" s="1214"/>
      <c r="F122" s="1214"/>
      <c r="G122" s="1214"/>
      <c r="H122" s="1214"/>
      <c r="I122" s="1214"/>
      <c r="J122" s="1214"/>
      <c r="K122" s="1215"/>
      <c r="L122" s="271" t="s">
        <v>246</v>
      </c>
      <c r="M122" s="272">
        <v>20</v>
      </c>
      <c r="N122" s="383" t="str">
        <f>'گام دوم '!$K$145</f>
        <v>ارائه‏شده‏کامل‏یاناقص</v>
      </c>
      <c r="O122" s="383" t="str">
        <f>'گام دوم '!K145</f>
        <v>ارائه‏شده‏کامل‏یاناقص</v>
      </c>
      <c r="P122" s="274" t="str">
        <f>'گام سوم و چهارم'!P122</f>
        <v xml:space="preserve">مخاطره‏وجود‏ندارد </v>
      </c>
      <c r="Q122" s="274" t="str">
        <f>'گام سوم و چهارم'!Q122</f>
        <v>اقدام کنترلی نیاز ندارد</v>
      </c>
      <c r="R122" s="568" t="s">
        <v>588</v>
      </c>
      <c r="S122" s="275">
        <f t="shared" si="8"/>
        <v>20</v>
      </c>
      <c r="T122" s="272"/>
      <c r="U122" s="289"/>
      <c r="V122" s="290"/>
      <c r="W122" s="1207"/>
      <c r="X122" s="1208"/>
      <c r="Y122" s="1209"/>
    </row>
    <row r="123" spans="1:25" ht="29.25" thickBot="1">
      <c r="A123" s="320">
        <v>90</v>
      </c>
      <c r="B123" s="1213" t="s">
        <v>125</v>
      </c>
      <c r="C123" s="1214"/>
      <c r="D123" s="1214"/>
      <c r="E123" s="1214"/>
      <c r="F123" s="1214"/>
      <c r="G123" s="1214"/>
      <c r="H123" s="1214"/>
      <c r="I123" s="1214"/>
      <c r="J123" s="1214"/>
      <c r="K123" s="1215"/>
      <c r="L123" s="271" t="s">
        <v>246</v>
      </c>
      <c r="M123" s="272">
        <v>20</v>
      </c>
      <c r="N123" s="383" t="str">
        <f>'گام دوم '!$K$146</f>
        <v>ارائه‏شده‏کامل‏یاناقص</v>
      </c>
      <c r="O123" s="383" t="str">
        <f>'گام دوم '!K146</f>
        <v>ارائه‏شده‏کامل‏یاناقص</v>
      </c>
      <c r="P123" s="274" t="str">
        <f>'گام سوم و چهارم'!P123</f>
        <v xml:space="preserve">مخاطره‏وجود‏ندارد </v>
      </c>
      <c r="Q123" s="274" t="str">
        <f>'گام سوم و چهارم'!Q123</f>
        <v>اقدام کنترلی نیاز ندارد</v>
      </c>
      <c r="R123" s="568" t="s">
        <v>588</v>
      </c>
      <c r="S123" s="275">
        <f t="shared" si="8"/>
        <v>20</v>
      </c>
      <c r="T123" s="272"/>
      <c r="U123" s="289"/>
      <c r="V123" s="290"/>
      <c r="W123" s="1186"/>
      <c r="X123" s="1187"/>
      <c r="Y123" s="1188"/>
    </row>
    <row r="124" spans="1:25" ht="24.75" thickBot="1">
      <c r="A124" s="267"/>
      <c r="B124" s="1243" t="s">
        <v>281</v>
      </c>
      <c r="C124" s="1178"/>
      <c r="D124" s="1178"/>
      <c r="E124" s="1178"/>
      <c r="F124" s="1178"/>
      <c r="G124" s="1178"/>
      <c r="H124" s="1178"/>
      <c r="I124" s="1178"/>
      <c r="J124" s="1178"/>
      <c r="K124" s="1179"/>
      <c r="L124" s="267"/>
      <c r="M124" s="268"/>
      <c r="N124" s="328"/>
      <c r="O124" s="328"/>
      <c r="P124" s="268"/>
      <c r="Q124" s="268"/>
      <c r="R124" s="268"/>
      <c r="S124" s="269"/>
      <c r="T124" s="269"/>
      <c r="U124" s="270"/>
      <c r="V124" s="270"/>
      <c r="W124" s="268"/>
      <c r="X124" s="268"/>
      <c r="Y124" s="270"/>
    </row>
    <row r="125" spans="1:25" ht="29.25" thickBot="1">
      <c r="A125" s="320">
        <v>91</v>
      </c>
      <c r="B125" s="1171" t="s">
        <v>131</v>
      </c>
      <c r="C125" s="1172"/>
      <c r="D125" s="1172"/>
      <c r="E125" s="1172"/>
      <c r="F125" s="1172"/>
      <c r="G125" s="1172"/>
      <c r="H125" s="1172"/>
      <c r="I125" s="1172"/>
      <c r="J125" s="1172"/>
      <c r="K125" s="1173"/>
      <c r="L125" s="271" t="s">
        <v>246</v>
      </c>
      <c r="M125" s="272">
        <v>15</v>
      </c>
      <c r="N125" s="383" t="str">
        <f>'گام دوم '!$K$149</f>
        <v>ارائه‏شده‏کامل‏یاناقص</v>
      </c>
      <c r="O125" s="383" t="str">
        <f>'گام دوم '!K149</f>
        <v>ارائه‏شده‏کامل‏یاناقص</v>
      </c>
      <c r="P125" s="274" t="str">
        <f>'گام سوم و چهارم'!P125</f>
        <v xml:space="preserve">مخاطره‏وجود‏ندارد </v>
      </c>
      <c r="Q125" s="274" t="str">
        <f>'گام سوم و چهارم'!Q125</f>
        <v>اقدام کنترلی نیاز ندارد</v>
      </c>
      <c r="R125" s="568" t="s">
        <v>588</v>
      </c>
      <c r="S125" s="275">
        <f>IF((OR(O125="ارائه‏شده‏کامل‏یاناقص", O125="ارائه‏نشده")), M125,0)</f>
        <v>15</v>
      </c>
      <c r="T125" s="272"/>
      <c r="U125" s="299"/>
      <c r="V125" s="300"/>
      <c r="W125" s="1174"/>
      <c r="X125" s="1175"/>
      <c r="Y125" s="1176"/>
    </row>
    <row r="126" spans="1:25" ht="29.25" thickBot="1">
      <c r="A126" s="320">
        <v>92</v>
      </c>
      <c r="B126" s="1180" t="s">
        <v>124</v>
      </c>
      <c r="C126" s="1181"/>
      <c r="D126" s="1181"/>
      <c r="E126" s="1181"/>
      <c r="F126" s="1181"/>
      <c r="G126" s="1181"/>
      <c r="H126" s="1181"/>
      <c r="I126" s="1181"/>
      <c r="J126" s="1181"/>
      <c r="K126" s="1182"/>
      <c r="L126" s="271" t="s">
        <v>246</v>
      </c>
      <c r="M126" s="272">
        <v>15</v>
      </c>
      <c r="N126" s="383" t="str">
        <f>'گام دوم '!$K$150</f>
        <v>ارائه‏شده‏کامل‏یاناقص</v>
      </c>
      <c r="O126" s="383" t="str">
        <f>'گام دوم '!K150</f>
        <v>ارائه‏شده‏کامل‏یاناقص</v>
      </c>
      <c r="P126" s="274" t="str">
        <f>'گام سوم و چهارم'!P126</f>
        <v xml:space="preserve">مخاطره‏وجود‏ندارد </v>
      </c>
      <c r="Q126" s="274" t="str">
        <f>'گام سوم و چهارم'!Q126</f>
        <v>اقدام کنترلی نیاز ندارد</v>
      </c>
      <c r="R126" s="568" t="s">
        <v>588</v>
      </c>
      <c r="S126" s="275">
        <f>IF((OR(O126="ارائه‏شده‏کامل‏یاناقص", O126="ارائه‏نشده")), M126,0)</f>
        <v>15</v>
      </c>
      <c r="T126" s="272"/>
      <c r="U126" s="289"/>
      <c r="V126" s="290"/>
      <c r="W126" s="1168"/>
      <c r="X126" s="1169"/>
      <c r="Y126" s="1170"/>
    </row>
    <row r="127" spans="1:25" ht="29.25" thickBot="1">
      <c r="A127" s="320">
        <v>93</v>
      </c>
      <c r="B127" s="1204" t="s">
        <v>133</v>
      </c>
      <c r="C127" s="1205"/>
      <c r="D127" s="1205"/>
      <c r="E127" s="1205"/>
      <c r="F127" s="1205"/>
      <c r="G127" s="1205"/>
      <c r="H127" s="1205"/>
      <c r="I127" s="1205"/>
      <c r="J127" s="1205"/>
      <c r="K127" s="1206"/>
      <c r="L127" s="271" t="s">
        <v>246</v>
      </c>
      <c r="M127" s="272">
        <v>15</v>
      </c>
      <c r="N127" s="383" t="str">
        <f>'گام دوم '!$K$151</f>
        <v>ارائه‏شده‏کامل‏یاناقص</v>
      </c>
      <c r="O127" s="383" t="str">
        <f>'گام دوم '!K151</f>
        <v>ارائه‏شده‏کامل‏یاناقص</v>
      </c>
      <c r="P127" s="274" t="str">
        <f>'گام سوم و چهارم'!P127</f>
        <v xml:space="preserve">مخاطره‏وجود‏ندارد </v>
      </c>
      <c r="Q127" s="274" t="str">
        <f>'گام سوم و چهارم'!Q127</f>
        <v>اقدام کنترلی نیاز ندارد</v>
      </c>
      <c r="R127" s="568" t="s">
        <v>588</v>
      </c>
      <c r="S127" s="275">
        <f>IF((OR(O127="ارائه‏شده‏کامل‏یاناقص", O127="ارائه‏نشده")), M127,0)</f>
        <v>15</v>
      </c>
      <c r="T127" s="272"/>
      <c r="U127" s="289"/>
      <c r="V127" s="290"/>
      <c r="W127" s="1168"/>
      <c r="X127" s="1169"/>
      <c r="Y127" s="1170"/>
    </row>
    <row r="128" spans="1:25" ht="29.25" thickBot="1">
      <c r="A128" s="320">
        <v>94</v>
      </c>
      <c r="B128" s="1213" t="s">
        <v>47</v>
      </c>
      <c r="C128" s="1214"/>
      <c r="D128" s="1214"/>
      <c r="E128" s="1214"/>
      <c r="F128" s="1214"/>
      <c r="G128" s="1214"/>
      <c r="H128" s="1214"/>
      <c r="I128" s="1214"/>
      <c r="J128" s="1214"/>
      <c r="K128" s="1215"/>
      <c r="L128" s="271" t="s">
        <v>246</v>
      </c>
      <c r="M128" s="272">
        <v>15</v>
      </c>
      <c r="N128" s="383" t="str">
        <f>'گام دوم '!$K$152</f>
        <v>ارائه‏شده‏کامل‏یاناقص</v>
      </c>
      <c r="O128" s="383" t="str">
        <f>'گام دوم '!K152</f>
        <v>ارائه‏شده‏کامل‏یاناقص</v>
      </c>
      <c r="P128" s="274" t="str">
        <f>'گام سوم و چهارم'!P128</f>
        <v xml:space="preserve">مخاطره‏وجود‏ندارد </v>
      </c>
      <c r="Q128" s="274" t="str">
        <f>'گام سوم و چهارم'!Q128</f>
        <v>اقدام کنترلی نیاز ندارد</v>
      </c>
      <c r="R128" s="568" t="s">
        <v>588</v>
      </c>
      <c r="S128" s="275">
        <f>IF((OR(O128="ارائه‏شده‏کامل‏یاناقص", O128="ارائه‏نشده")), M128,0)</f>
        <v>15</v>
      </c>
      <c r="T128" s="272"/>
      <c r="U128" s="330"/>
      <c r="V128" s="331"/>
      <c r="W128" s="1186"/>
      <c r="X128" s="1187"/>
      <c r="Y128" s="1188"/>
    </row>
    <row r="129" spans="1:25" ht="29.25" thickBot="1">
      <c r="A129" s="332"/>
      <c r="B129" s="1265" t="s">
        <v>288</v>
      </c>
      <c r="C129" s="1266"/>
      <c r="D129" s="1266"/>
      <c r="E129" s="1266"/>
      <c r="F129" s="1266"/>
      <c r="G129" s="1266"/>
      <c r="H129" s="1266"/>
      <c r="I129" s="1266"/>
      <c r="J129" s="1266"/>
      <c r="K129" s="1267"/>
      <c r="L129" s="333"/>
      <c r="M129" s="334"/>
      <c r="N129" s="335"/>
      <c r="O129" s="335"/>
      <c r="P129" s="334"/>
      <c r="Q129" s="334"/>
      <c r="R129" s="334"/>
      <c r="S129" s="336"/>
      <c r="T129" s="336"/>
      <c r="U129" s="337"/>
      <c r="V129" s="337"/>
      <c r="W129" s="334"/>
      <c r="X129" s="334"/>
      <c r="Y129" s="337"/>
    </row>
    <row r="130" spans="1:25" ht="29.25" thickBot="1">
      <c r="A130" s="332">
        <v>95</v>
      </c>
      <c r="B130" s="1268" t="s">
        <v>48</v>
      </c>
      <c r="C130" s="1268"/>
      <c r="D130" s="1268"/>
      <c r="E130" s="1268"/>
      <c r="F130" s="1268"/>
      <c r="G130" s="1268"/>
      <c r="H130" s="1268"/>
      <c r="I130" s="1268"/>
      <c r="J130" s="1268"/>
      <c r="K130" s="1269"/>
      <c r="L130" s="271" t="s">
        <v>246</v>
      </c>
      <c r="M130" s="272">
        <v>20</v>
      </c>
      <c r="N130" s="383" t="str">
        <f>'گام دوم '!$K$171</f>
        <v>ارائه‏شده‏کامل‏یاناقص</v>
      </c>
      <c r="O130" s="273" t="str">
        <f>'گام دوم '!K171</f>
        <v>ارائه‏شده‏کامل‏یاناقص</v>
      </c>
      <c r="P130" s="274" t="str">
        <f>'گام سوم و چهارم'!P130</f>
        <v xml:space="preserve">مخاطره‏وجود‏ندارد </v>
      </c>
      <c r="Q130" s="274" t="str">
        <f>'گام سوم و چهارم'!Q130</f>
        <v>اقدام کنترلی نیاز ندارد</v>
      </c>
      <c r="R130" s="568" t="s">
        <v>588</v>
      </c>
      <c r="S130" s="275">
        <f t="shared" ref="S130:S134" si="9">IF((OR(O130="ارائه‏شده‏کامل‏یاناقص", O130="ارائه‏نشده")), M130,0)</f>
        <v>20</v>
      </c>
      <c r="T130" s="272"/>
      <c r="U130" s="299"/>
      <c r="V130" s="300"/>
      <c r="W130" s="1174"/>
      <c r="X130" s="1175"/>
      <c r="Y130" s="1176"/>
    </row>
    <row r="131" spans="1:25" ht="29.25" thickBot="1">
      <c r="A131" s="332">
        <v>96</v>
      </c>
      <c r="B131" s="1180" t="s">
        <v>49</v>
      </c>
      <c r="C131" s="1181"/>
      <c r="D131" s="1181"/>
      <c r="E131" s="1181"/>
      <c r="F131" s="1181"/>
      <c r="G131" s="1181"/>
      <c r="H131" s="1181"/>
      <c r="I131" s="1181"/>
      <c r="J131" s="1181"/>
      <c r="K131" s="1182"/>
      <c r="L131" s="271" t="s">
        <v>246</v>
      </c>
      <c r="M131" s="272">
        <v>20</v>
      </c>
      <c r="N131" s="383" t="str">
        <f>'گام دوم '!$K$172</f>
        <v>ارائه‏شده‏کامل‏یاناقص</v>
      </c>
      <c r="O131" s="273" t="str">
        <f>'گام دوم '!K172</f>
        <v>ارائه‏شده‏کامل‏یاناقص</v>
      </c>
      <c r="P131" s="274" t="str">
        <f>'گام سوم و چهارم'!P131</f>
        <v xml:space="preserve">مخاطره‏وجود‏ندارد </v>
      </c>
      <c r="Q131" s="274" t="str">
        <f>'گام سوم و چهارم'!Q131</f>
        <v>اقدام کنترلی نیاز ندارد</v>
      </c>
      <c r="R131" s="568" t="s">
        <v>588</v>
      </c>
      <c r="S131" s="275">
        <f t="shared" si="9"/>
        <v>20</v>
      </c>
      <c r="T131" s="272"/>
      <c r="U131" s="289"/>
      <c r="V131" s="290"/>
      <c r="W131" s="1168"/>
      <c r="X131" s="1169"/>
      <c r="Y131" s="1170"/>
    </row>
    <row r="132" spans="1:25" ht="29.25" thickBot="1">
      <c r="A132" s="332">
        <v>97</v>
      </c>
      <c r="B132" s="1180" t="s">
        <v>142</v>
      </c>
      <c r="C132" s="1181"/>
      <c r="D132" s="1181"/>
      <c r="E132" s="1181"/>
      <c r="F132" s="1181"/>
      <c r="G132" s="1181"/>
      <c r="H132" s="1181"/>
      <c r="I132" s="1181"/>
      <c r="J132" s="1181"/>
      <c r="K132" s="1182"/>
      <c r="L132" s="271" t="s">
        <v>246</v>
      </c>
      <c r="M132" s="272">
        <v>20</v>
      </c>
      <c r="N132" s="383" t="str">
        <f>'گام دوم '!$K$172</f>
        <v>ارائه‏شده‏کامل‏یاناقص</v>
      </c>
      <c r="O132" s="273" t="str">
        <f>'گام دوم '!K172</f>
        <v>ارائه‏شده‏کامل‏یاناقص</v>
      </c>
      <c r="P132" s="274" t="str">
        <f>'گام سوم و چهارم'!P132</f>
        <v xml:space="preserve">مخاطره‏وجود‏ندارد </v>
      </c>
      <c r="Q132" s="274" t="str">
        <f>'گام سوم و چهارم'!Q132</f>
        <v>اقدام کنترلی نیاز ندارد</v>
      </c>
      <c r="R132" s="568" t="s">
        <v>588</v>
      </c>
      <c r="S132" s="275">
        <f t="shared" si="9"/>
        <v>20</v>
      </c>
      <c r="T132" s="272"/>
      <c r="U132" s="291"/>
      <c r="V132" s="292"/>
      <c r="W132" s="1168"/>
      <c r="X132" s="1169"/>
      <c r="Y132" s="1170"/>
    </row>
    <row r="133" spans="1:25" ht="29.25" thickBot="1">
      <c r="A133" s="332">
        <v>98</v>
      </c>
      <c r="B133" s="1180" t="s">
        <v>209</v>
      </c>
      <c r="C133" s="1181"/>
      <c r="D133" s="1181"/>
      <c r="E133" s="1181"/>
      <c r="F133" s="1181"/>
      <c r="G133" s="1181"/>
      <c r="H133" s="1181"/>
      <c r="I133" s="1181"/>
      <c r="J133" s="1181"/>
      <c r="K133" s="1182"/>
      <c r="L133" s="271" t="s">
        <v>246</v>
      </c>
      <c r="M133" s="272">
        <v>15</v>
      </c>
      <c r="N133" s="383" t="str">
        <f>'گام دوم '!$K$173</f>
        <v>ارائه‏شده‏کامل‏یاناقص</v>
      </c>
      <c r="O133" s="273" t="str">
        <f>'گام دوم '!K173</f>
        <v>ارائه‏شده‏کامل‏یاناقص</v>
      </c>
      <c r="P133" s="274" t="str">
        <f>'گام سوم و چهارم'!P133</f>
        <v xml:space="preserve">مخاطره‏وجود‏ندارد </v>
      </c>
      <c r="Q133" s="274" t="str">
        <f>'گام سوم و چهارم'!Q133</f>
        <v>اقدام کنترلی نیاز ندارد</v>
      </c>
      <c r="R133" s="568" t="s">
        <v>588</v>
      </c>
      <c r="S133" s="275">
        <f t="shared" si="9"/>
        <v>15</v>
      </c>
      <c r="T133" s="272"/>
      <c r="U133" s="291"/>
      <c r="V133" s="292"/>
      <c r="W133" s="1168"/>
      <c r="X133" s="1169"/>
      <c r="Y133" s="1170"/>
    </row>
    <row r="134" spans="1:25" ht="29.25" thickBot="1">
      <c r="A134" s="332">
        <v>99</v>
      </c>
      <c r="B134" s="1213" t="s">
        <v>134</v>
      </c>
      <c r="C134" s="1214"/>
      <c r="D134" s="1214"/>
      <c r="E134" s="1214"/>
      <c r="F134" s="1214"/>
      <c r="G134" s="1214"/>
      <c r="H134" s="1214"/>
      <c r="I134" s="1214"/>
      <c r="J134" s="1214"/>
      <c r="K134" s="1215"/>
      <c r="L134" s="304" t="s">
        <v>246</v>
      </c>
      <c r="M134" s="339">
        <v>15</v>
      </c>
      <c r="N134" s="383" t="str">
        <f>'گام دوم '!$K$174</f>
        <v>ارائه‏شده‏کامل‏یاناقص</v>
      </c>
      <c r="O134" s="340" t="str">
        <f>'گام دوم '!K174</f>
        <v>ارائه‏شده‏کامل‏یاناقص</v>
      </c>
      <c r="P134" s="341" t="str">
        <f>'گام سوم و چهارم'!P134</f>
        <v xml:space="preserve">مخاطره‏وجود‏ندارد </v>
      </c>
      <c r="Q134" s="341" t="str">
        <f>'گام سوم و چهارم'!Q134</f>
        <v>اقدام کنترلی نیاز ندارد</v>
      </c>
      <c r="R134" s="568" t="s">
        <v>588</v>
      </c>
      <c r="S134" s="275">
        <f t="shared" si="9"/>
        <v>15</v>
      </c>
      <c r="T134" s="339"/>
      <c r="U134" s="291"/>
      <c r="V134" s="292"/>
      <c r="W134" s="1168"/>
      <c r="X134" s="1169"/>
      <c r="Y134" s="1170"/>
    </row>
    <row r="135" spans="1:25" ht="33" thickBot="1">
      <c r="B135" s="1263" t="s">
        <v>90</v>
      </c>
      <c r="C135" s="1264"/>
      <c r="D135" s="1264"/>
      <c r="E135" s="1264"/>
      <c r="F135" s="1264"/>
      <c r="G135" s="1264"/>
      <c r="H135" s="1264"/>
      <c r="I135" s="1264"/>
      <c r="J135" s="1264"/>
      <c r="K135" s="1264"/>
      <c r="L135" s="342"/>
      <c r="M135" s="343">
        <f>SUM(M19:M134)</f>
        <v>1121</v>
      </c>
      <c r="N135" s="342"/>
      <c r="O135" s="342"/>
      <c r="P135" s="342"/>
      <c r="Q135" s="342"/>
      <c r="R135" s="342"/>
      <c r="S135" s="338">
        <f>SUM('گام ششم '!S11:S134)</f>
        <v>1160</v>
      </c>
      <c r="T135" s="424">
        <f>SUM(T11:T134)</f>
        <v>0</v>
      </c>
      <c r="U135" s="425">
        <f>SUM(U11:U134)</f>
        <v>0</v>
      </c>
      <c r="V135" s="425">
        <f>SUM(V11:V134)</f>
        <v>0</v>
      </c>
      <c r="W135" s="1219"/>
      <c r="X135" s="1220"/>
      <c r="Y135" s="1221"/>
    </row>
    <row r="136" spans="1:25" ht="19.5" thickBot="1">
      <c r="S136" s="124" t="s">
        <v>425</v>
      </c>
      <c r="T136" s="425">
        <f>$T$135*1000/$S$135</f>
        <v>0</v>
      </c>
      <c r="U136" s="425">
        <f>($U$135*1000)/$S$135</f>
        <v>0</v>
      </c>
      <c r="V136" s="425">
        <f>($V$135*1000)/$S$135</f>
        <v>0</v>
      </c>
    </row>
    <row r="137" spans="1:25" ht="102" customHeight="1" thickBot="1">
      <c r="T137" s="374" t="s">
        <v>271</v>
      </c>
      <c r="U137" s="374" t="s">
        <v>269</v>
      </c>
      <c r="V137" s="373" t="s">
        <v>330</v>
      </c>
    </row>
  </sheetData>
  <sheetProtection formatCells="0" formatColumns="0" formatRows="0" insertColumns="0" insertRows="0" insertHyperlinks="0" deleteColumns="0" deleteRows="0" sort="0" autoFilter="0" pivotTables="0"/>
  <mergeCells count="232">
    <mergeCell ref="B111:K111"/>
    <mergeCell ref="W111:Y111"/>
    <mergeCell ref="B112:K112"/>
    <mergeCell ref="W112:Y112"/>
    <mergeCell ref="A1:D1"/>
    <mergeCell ref="B134:K134"/>
    <mergeCell ref="W134:Y134"/>
    <mergeCell ref="B135:K135"/>
    <mergeCell ref="W135:Y135"/>
    <mergeCell ref="B132:K132"/>
    <mergeCell ref="W132:Y132"/>
    <mergeCell ref="B133:K133"/>
    <mergeCell ref="W133:Y133"/>
    <mergeCell ref="B128:K128"/>
    <mergeCell ref="W128:Y128"/>
    <mergeCell ref="B129:K129"/>
    <mergeCell ref="B130:K130"/>
    <mergeCell ref="W130:Y130"/>
    <mergeCell ref="B131:K131"/>
    <mergeCell ref="W131:Y131"/>
    <mergeCell ref="B124:K124"/>
    <mergeCell ref="B125:K125"/>
    <mergeCell ref="W125:Y125"/>
    <mergeCell ref="B126:K126"/>
    <mergeCell ref="W126:Y126"/>
    <mergeCell ref="B127:K127"/>
    <mergeCell ref="W127:Y127"/>
    <mergeCell ref="B121:K121"/>
    <mergeCell ref="W121:Y121"/>
    <mergeCell ref="B122:K122"/>
    <mergeCell ref="W122:Y122"/>
    <mergeCell ref="B123:K123"/>
    <mergeCell ref="W123:Y123"/>
    <mergeCell ref="B118:K118"/>
    <mergeCell ref="W118:Y118"/>
    <mergeCell ref="B119:K119"/>
    <mergeCell ref="W119:Y119"/>
    <mergeCell ref="B120:K120"/>
    <mergeCell ref="W120:Y120"/>
    <mergeCell ref="B115:K115"/>
    <mergeCell ref="W115:Y115"/>
    <mergeCell ref="B116:K116"/>
    <mergeCell ref="W116:Y116"/>
    <mergeCell ref="B117:K117"/>
    <mergeCell ref="W117:Y117"/>
    <mergeCell ref="B97:K97"/>
    <mergeCell ref="W97:Y97"/>
    <mergeCell ref="B98:K98"/>
    <mergeCell ref="W98:Y98"/>
    <mergeCell ref="B113:K113"/>
    <mergeCell ref="B114:K114"/>
    <mergeCell ref="B99:K99"/>
    <mergeCell ref="B100:K100"/>
    <mergeCell ref="W100:Y100"/>
    <mergeCell ref="B101:K101"/>
    <mergeCell ref="W101:Y101"/>
    <mergeCell ref="B102:K102"/>
    <mergeCell ref="W102:Y102"/>
    <mergeCell ref="B103:K103"/>
    <mergeCell ref="W103:Y103"/>
    <mergeCell ref="B104:K104"/>
    <mergeCell ref="W104:Y104"/>
    <mergeCell ref="B105:K105"/>
    <mergeCell ref="B110:K110"/>
    <mergeCell ref="W110:Y110"/>
    <mergeCell ref="W105:Y105"/>
    <mergeCell ref="B106:K106"/>
    <mergeCell ref="W106:Y106"/>
    <mergeCell ref="B107:K107"/>
    <mergeCell ref="B94:K94"/>
    <mergeCell ref="W94:Y94"/>
    <mergeCell ref="B95:K95"/>
    <mergeCell ref="W95:Y95"/>
    <mergeCell ref="B96:K96"/>
    <mergeCell ref="W96:Y96"/>
    <mergeCell ref="B91:K91"/>
    <mergeCell ref="W91:Y91"/>
    <mergeCell ref="B92:K92"/>
    <mergeCell ref="W92:Y92"/>
    <mergeCell ref="B93:K93"/>
    <mergeCell ref="W93:Y93"/>
    <mergeCell ref="B88:K88"/>
    <mergeCell ref="B89:K89"/>
    <mergeCell ref="W89:Y89"/>
    <mergeCell ref="B90:K90"/>
    <mergeCell ref="W90:Y90"/>
    <mergeCell ref="B83:K83"/>
    <mergeCell ref="B84:K84"/>
    <mergeCell ref="B85:K85"/>
    <mergeCell ref="W85:Y85"/>
    <mergeCell ref="B86:K86"/>
    <mergeCell ref="W86:Y86"/>
    <mergeCell ref="B81:K81"/>
    <mergeCell ref="W81:Y81"/>
    <mergeCell ref="B76:K76"/>
    <mergeCell ref="W76:Y76"/>
    <mergeCell ref="B77:K77"/>
    <mergeCell ref="W77:Y77"/>
    <mergeCell ref="B78:K78"/>
    <mergeCell ref="W78:Y78"/>
    <mergeCell ref="B87:K87"/>
    <mergeCell ref="W87:Y87"/>
    <mergeCell ref="B82:K82"/>
    <mergeCell ref="W82:Y82"/>
    <mergeCell ref="B73:K73"/>
    <mergeCell ref="W73:Y73"/>
    <mergeCell ref="B74:K74"/>
    <mergeCell ref="W74:Y74"/>
    <mergeCell ref="B75:K75"/>
    <mergeCell ref="B79:K79"/>
    <mergeCell ref="W79:Y79"/>
    <mergeCell ref="B80:K80"/>
    <mergeCell ref="W80:Y80"/>
    <mergeCell ref="B70:K70"/>
    <mergeCell ref="W70:Y70"/>
    <mergeCell ref="B71:K71"/>
    <mergeCell ref="W71:Y71"/>
    <mergeCell ref="B72:K72"/>
    <mergeCell ref="W72:Y72"/>
    <mergeCell ref="B66:K66"/>
    <mergeCell ref="W66:Y66"/>
    <mergeCell ref="B67:K67"/>
    <mergeCell ref="B68:K68"/>
    <mergeCell ref="W68:Y68"/>
    <mergeCell ref="B69:K69"/>
    <mergeCell ref="B62:K62"/>
    <mergeCell ref="B63:K63"/>
    <mergeCell ref="W63:Y63"/>
    <mergeCell ref="B64:K64"/>
    <mergeCell ref="W64:Y64"/>
    <mergeCell ref="B65:K65"/>
    <mergeCell ref="W65:Y65"/>
    <mergeCell ref="B58:K58"/>
    <mergeCell ref="W58:Y58"/>
    <mergeCell ref="B56:K56"/>
    <mergeCell ref="W56:Y56"/>
    <mergeCell ref="B60:K60"/>
    <mergeCell ref="W60:Y60"/>
    <mergeCell ref="B61:K61"/>
    <mergeCell ref="W61:Y61"/>
    <mergeCell ref="B59:K59"/>
    <mergeCell ref="W59:Y59"/>
    <mergeCell ref="B52:K52"/>
    <mergeCell ref="W52:Y52"/>
    <mergeCell ref="B53:K53"/>
    <mergeCell ref="W53:Y53"/>
    <mergeCell ref="B54:K54"/>
    <mergeCell ref="B55:K55"/>
    <mergeCell ref="W55:Y55"/>
    <mergeCell ref="B57:K57"/>
    <mergeCell ref="B49:K49"/>
    <mergeCell ref="W49:Y49"/>
    <mergeCell ref="B50:K50"/>
    <mergeCell ref="W50:Y50"/>
    <mergeCell ref="B51:K51"/>
    <mergeCell ref="W51:Y51"/>
    <mergeCell ref="B45:K45"/>
    <mergeCell ref="W45:Y45"/>
    <mergeCell ref="B46:K46"/>
    <mergeCell ref="W46:Y46"/>
    <mergeCell ref="B47:K47"/>
    <mergeCell ref="B48:K48"/>
    <mergeCell ref="W27:Y27"/>
    <mergeCell ref="B31:K31"/>
    <mergeCell ref="W31:Y31"/>
    <mergeCell ref="B32:K32"/>
    <mergeCell ref="B43:K43"/>
    <mergeCell ref="W43:Y43"/>
    <mergeCell ref="B44:K44"/>
    <mergeCell ref="W44:Y44"/>
    <mergeCell ref="B38:K38"/>
    <mergeCell ref="W38:Y38"/>
    <mergeCell ref="B39:K39"/>
    <mergeCell ref="B40:K40"/>
    <mergeCell ref="W40:Y40"/>
    <mergeCell ref="B41:K41"/>
    <mergeCell ref="B28:K28"/>
    <mergeCell ref="W28:Y28"/>
    <mergeCell ref="B34:K34"/>
    <mergeCell ref="B35:K35"/>
    <mergeCell ref="W35:Y35"/>
    <mergeCell ref="B36:K36"/>
    <mergeCell ref="W36:Y36"/>
    <mergeCell ref="B37:K37"/>
    <mergeCell ref="W37:Y37"/>
    <mergeCell ref="W10:Y10"/>
    <mergeCell ref="W11:Y11"/>
    <mergeCell ref="B11:K11"/>
    <mergeCell ref="B10:K10"/>
    <mergeCell ref="B22:K22"/>
    <mergeCell ref="W22:Y22"/>
    <mergeCell ref="B23:K23"/>
    <mergeCell ref="W23:Y23"/>
    <mergeCell ref="B24:K24"/>
    <mergeCell ref="B12:K12"/>
    <mergeCell ref="W12:Y12"/>
    <mergeCell ref="B13:K13"/>
    <mergeCell ref="W13:Y13"/>
    <mergeCell ref="B14:K14"/>
    <mergeCell ref="W14:Y14"/>
    <mergeCell ref="B15:K15"/>
    <mergeCell ref="W15:Y15"/>
    <mergeCell ref="B16:K16"/>
    <mergeCell ref="W16:Y16"/>
    <mergeCell ref="B17:K17"/>
    <mergeCell ref="W17:Y17"/>
    <mergeCell ref="W26:Y26"/>
    <mergeCell ref="B27:K27"/>
    <mergeCell ref="W107:Y107"/>
    <mergeCell ref="B108:K108"/>
    <mergeCell ref="W108:Y108"/>
    <mergeCell ref="B109:K109"/>
    <mergeCell ref="W109:Y109"/>
    <mergeCell ref="W32:Y32"/>
    <mergeCell ref="B25:K25"/>
    <mergeCell ref="W25:Y25"/>
    <mergeCell ref="B18:K18"/>
    <mergeCell ref="B19:K19"/>
    <mergeCell ref="W19:Y19"/>
    <mergeCell ref="B20:K20"/>
    <mergeCell ref="W20:Y20"/>
    <mergeCell ref="B21:K21"/>
    <mergeCell ref="W21:Y21"/>
    <mergeCell ref="B33:K33"/>
    <mergeCell ref="W33:Y33"/>
    <mergeCell ref="B30:K30"/>
    <mergeCell ref="W30:Y30"/>
    <mergeCell ref="B29:K29"/>
    <mergeCell ref="W29:Y29"/>
    <mergeCell ref="B26:K26"/>
    <mergeCell ref="B42:K42"/>
    <mergeCell ref="W42:Y42"/>
  </mergeCells>
  <dataValidations count="1">
    <dataValidation type="list" allowBlank="1" showInputMessage="1" showErrorMessage="1" sqref="R12:R17 R19:R23 R25:R33 R35:R38 R40 R42:R46 R49:R53 R55:R61 R63:R66 R68 R70:R74 R76:R82 R85:R87 R130:R134 R115:R123 R125:R128 R89:R112 S99">
      <formula1>$R$6:$R$8</formula1>
    </dataValidation>
  </dataValidations>
  <pageMargins left="0.7" right="0.7" top="0.75" bottom="0.75" header="0.3" footer="0.3"/>
  <pageSetup orientation="portrait" r:id="rId1"/>
  <ignoredErrors>
    <ignoredError sqref="Q19:Q23 Q40 Q42:Q55 Q29 Q31:Q33 P29:P55 P113:Q124 P58:Q73 P19:P27 Q25:Q27 P56:Q56 Q76:Q81 P75:Q75 Q74 P129:Q134 P125:P128 P83:Q9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32</vt:i4>
      </vt:variant>
    </vt:vector>
  </HeadingPairs>
  <TitlesOfParts>
    <vt:vector size="44" baseType="lpstr">
      <vt:lpstr>ارتباط گام ها 2-6</vt:lpstr>
      <vt:lpstr>فرمول ها</vt:lpstr>
      <vt:lpstr> ایمنی آب-بهداشت </vt:lpstr>
      <vt:lpstr>جمع بندی گام های برنامه</vt:lpstr>
      <vt:lpstr>گام اول </vt:lpstr>
      <vt:lpstr>گام دوم </vt:lpstr>
      <vt:lpstr>گام سوم و چهارم</vt:lpstr>
      <vt:lpstr>گام پنجم</vt:lpstr>
      <vt:lpstr>گام ششم </vt:lpstr>
      <vt:lpstr>گام هفتم</vt:lpstr>
      <vt:lpstr>گام هند</vt:lpstr>
      <vt:lpstr>شروط لازم اعطای گواهی نامه wsp</vt:lpstr>
      <vt:lpstr>'گام دوم '!_Toc440894771</vt:lpstr>
      <vt:lpstr>'گام ششم '!exist</vt:lpstr>
      <vt:lpstr>exist</vt:lpstr>
      <vt:lpstr>'گام ششم '!hazard</vt:lpstr>
      <vt:lpstr>hazard</vt:lpstr>
      <vt:lpstr>'گام ششم '!notbarresi</vt:lpstr>
      <vt:lpstr>notbarresi</vt:lpstr>
      <vt:lpstr>'گام ششم '!notexist</vt:lpstr>
      <vt:lpstr>notexist</vt:lpstr>
      <vt:lpstr>ارائه‏شده‏کامل‏یاناقص</vt:lpstr>
      <vt:lpstr>ارائه‏نشده</vt:lpstr>
      <vt:lpstr>'گام ششم '!اقدام‏کنترلی</vt:lpstr>
      <vt:lpstr>اقدام‏کنترلی</vt:lpstr>
      <vt:lpstr>اقدام‏کنترلی‏نیاز‏ندارد</vt:lpstr>
      <vt:lpstr>'گام ششم '!اقدام‏کنترلی‏وجود‏داردکافی‏است</vt:lpstr>
      <vt:lpstr>اقدام‏کنترلی‏وجود‏داردکافی‏است</vt:lpstr>
      <vt:lpstr>'گام ششم '!اقدام‏کنترلی‏وجود‏داردکافی‏نیست</vt:lpstr>
      <vt:lpstr>اقدام‏کنترلی‏وجود‏داردکافی‏نیست</vt:lpstr>
      <vt:lpstr>'گام ششم '!اقدام‏کنترلی‏وجود‏ندارد</vt:lpstr>
      <vt:lpstr>اقدام‏کنترلی‏وجود‏ندارد</vt:lpstr>
      <vt:lpstr>بررسی‏شده‏وجود‏ندارد</vt:lpstr>
      <vt:lpstr>'گام ششم '!توصیف</vt:lpstr>
      <vt:lpstr>توصیف</vt:lpstr>
      <vt:lpstr>درمحیطوجودندارد</vt:lpstr>
      <vt:lpstr>'گام ششم '!مخاطره‏وجود‏دارد</vt:lpstr>
      <vt:lpstr>مخاطره‏وجود‏دارد</vt:lpstr>
      <vt:lpstr>'گام ششم '!مخاطره‏وجود‏ندارد</vt:lpstr>
      <vt:lpstr>مخاطره‏وجود‏ندارد</vt:lpstr>
      <vt:lpstr>'گام ششم '!وجود‏اقدام‏کنترلی‏برر‏سی‏نشده</vt:lpstr>
      <vt:lpstr>وجود‏اقدام‏کنترلی‏برر‏سی‏نشده</vt:lpstr>
      <vt:lpstr>'گام ششم '!وجود‏مخاطره‏بررسی‏نشده</vt:lpstr>
      <vt:lpstr>وجود‏مخاطره‏بررسی‏نشده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montazeri</dc:creator>
  <cp:lastModifiedBy>میترا قاسم شریبانی</cp:lastModifiedBy>
  <dcterms:created xsi:type="dcterms:W3CDTF">2018-07-16T08:47:38Z</dcterms:created>
  <dcterms:modified xsi:type="dcterms:W3CDTF">2023-07-11T07:20:30Z</dcterms:modified>
</cp:coreProperties>
</file>